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1075" windowHeight="82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33" i="1" l="1"/>
  <c r="C11" i="1" l="1"/>
  <c r="C32" i="1" l="1"/>
  <c r="C15" i="1"/>
  <c r="C14" i="1"/>
  <c r="C13" i="1"/>
  <c r="C28" i="1"/>
  <c r="C27" i="1"/>
  <c r="C26" i="1"/>
  <c r="C10" i="1"/>
  <c r="C25" i="1"/>
  <c r="C21" i="1"/>
  <c r="C20" i="1"/>
  <c r="C19" i="1"/>
  <c r="C9" i="1"/>
  <c r="C18" i="1"/>
  <c r="C17" i="1"/>
  <c r="C16" i="1"/>
  <c r="C33" i="1" l="1"/>
</calcChain>
</file>

<file path=xl/sharedStrings.xml><?xml version="1.0" encoding="utf-8"?>
<sst xmlns="http://schemas.openxmlformats.org/spreadsheetml/2006/main" count="81" uniqueCount="51">
  <si>
    <t>Наименование муниципальных образований</t>
  </si>
  <si>
    <t>% выполнения работ по контракту</t>
  </si>
  <si>
    <t>Итого</t>
  </si>
  <si>
    <t xml:space="preserve">Фактическая дата окончания ремонтных работ </t>
  </si>
  <si>
    <t>Протяженность ремонтируемого участка, км</t>
  </si>
  <si>
    <t>№ ЛОТА</t>
  </si>
  <si>
    <t>Примечание</t>
  </si>
  <si>
    <t>Информация по закупкам первого этапа (до 01.06.2019)</t>
  </si>
  <si>
    <t>Информация по закупкам второго этапа на экономию (до 01.08.2019)</t>
  </si>
  <si>
    <t>Ремонт автомобильных дорог общего пользования местного значения в границах муниципального образования "Томский район" и сельских поселений, входящих в его состав: Калтайское сельское поселение, с.Кандинка (проезд от ул.Советской до ул.Школьной, разворотная площадка на ул.Гагарина у магазина, часть ул.Лесной)</t>
  </si>
  <si>
    <t>Ремонт автомобильных дорог общего пользования местного значения в границах Копыловского сельского поселения: дорожная сеть п.Рассвет. Томская область, Томский район, п.Рассвет, центральный проезд</t>
  </si>
  <si>
    <t>Ремонт автомобильных дорог общего пользования местного значения в границах муниципального образования "Томский район" и сельских поселений, входящих в его состав: Корниловское сельское поселение, с.Корнилово, ул.Подгорная от ул.Пролетарской до ул.Голикова</t>
  </si>
  <si>
    <t>Ремонт автомобильных дорог общего пользования местного значения в границах муниципального образования "Томский район" и сельских поселений, входящих в его состав: Мирненское сельское поселение, д.Большое Протопопово, ул.Равенства, ул.Озерная</t>
  </si>
  <si>
    <t>Ремонт автомобильных дорог общего пользования местного значения в границах муниципального образования "Томский район" и сельских поселений, входящих в его состав: Наумовское сельское поселение, д.Надежда, ул.Центральная</t>
  </si>
  <si>
    <t>Ремонт автомобильных дорог общего пользования местного значения в границах Рыбаловского сельского поселения "Дорожная сеть с.Рыбалово" по адресу: Томская область, Томский район, д.Лаврово, ул.Центральная от дома №16 до дома №40</t>
  </si>
  <si>
    <t xml:space="preserve">Ремонт автомобильных  дорог  общего  пользования  местного  значения в границах  муниципального образования "Томский район" и сельских  поселений, входящих  в его состав: Турунтаевское сельское поселение, д.Спасо-Яйское, ул. Сибирская </t>
  </si>
  <si>
    <t>Ремонт автомобильных дорог общего пользования местного значения в границах муниципального образования "Томский район" и сельских поселений, входящих в его состав: Богашевское сельское поселение"</t>
  </si>
  <si>
    <t>Ремонт автомобильной дороги общего пользования местного значения в границах Воронинского сельского поселения по адресу: Томская область, Томский район, д.Воронино, ул.Центральная (от дома №28 до дома №8)</t>
  </si>
  <si>
    <t>Ремонт автомобильных дорог общего пользования местного значения в границах муниципального образования "Томский район" и сельских поселений, входящих в его состав: Заречное сельское поселение, с.Кафтанчиково, ул.Стадионная; д.Барабинка, ул.Садовая от дома №4 до перекрестка с ул.Северной; д.Кисловка, ул.Мира, 18 до ул.Сосновая, д.1; д.Черная Речка, въезд от магазина "Заречный"</t>
  </si>
  <si>
    <t>Ремонт автомобильных дорог общего пользования местного значения в границах муниципального образования "Томский район" и сельских поселений, входящих  в его состав: Зональненское сельское поселение, Томская область, Томский район, пос.Зональная станция, ул.Зеленая от дома №16 до д.№29, ул.Тихая от д.№14 до д.№22</t>
  </si>
  <si>
    <t>Ремонт автомобильных  дорог общего пользования местного значения в границах муниципального образования "Томский район" и сельских  поселений, входящих  в его состав: "Зоркальцевское сельское поселение" Томская область, Томский район, д.Березкино, ул.Мира от ул.Весенняя до ул.Солнечная</t>
  </si>
  <si>
    <t>Ремонт автомобильных дорог общего пользования местного значения в границах муниципального образования "Итатское сельское поселение": Томская область Томский район, с.Итатка, ул.Северная</t>
  </si>
  <si>
    <t>Ремонт автомобильных дорог общего пользования местного значения в границах муниципального образования "Томский район" и сельских поселений, входящих в его состав: Малиновское сельское поселение, с.Малиновка, ул.Чулымская от д.№1 до ул.Пролетарской</t>
  </si>
  <si>
    <t>Ремонт автомобильных дорог общего пользования местного значения в границах муниципального образования "Томский район" и сельских поселений, входящих в его состав: Межениновское сельское поселение, с.Межениновка, ул.Первомайская км 0+245 - км0+335 (ПК 0+00 - ПК 0+90) от дома №17 до дома №9</t>
  </si>
  <si>
    <t>Ремонт автомобильных дорог общего пользования местного значения в границах муниципального образования "Томский район" и сельских поселений, входящих в его состав: Моряковское сельское поселение, с.Моряковский Затон, ул.Октябрьская (от ул.Октябрьская, д.18а до пер.Ремеслянный); ул.Морозова (от ул.Морозова, д.2 до ул.Ленина); д.Губино, проезд от ул.Промышленная до ул.Ленина</t>
  </si>
  <si>
    <t>Ремонт автомобильных дорог общего пользования местного значения в границах Новорождественского сельского поселения: "дорожная сеть д.Мазалово" Томский район, Томской области, д.Мазалово, проезд от ул. Галины Николаевой, д.13 до ул. Юбилейной, д.1; ул.Галины Николаевой въезд в деревню до ПК-2</t>
  </si>
  <si>
    <t>Ремонт автомобильных дорог общего пользования местного значения в границах Новорождественского сельского поселения: "дорожная сеть с.Новорождественское" Томский район, Томской области, с.Новорождественское, ул.Октябрьская, д.51/2 - 74, пер.Школьный от №4 до ул.Советской</t>
  </si>
  <si>
    <t>Ремонт автомобильных дорог общего пользования местного значения в границах  муниципального образования "Томский район" и сельских поселений, входящих в его состав: Октябрьское сельское поселение, с.Октябрьское, ул.Ласточкина от ул.Железнодорожной до ДК, тротуар по ул.Ласточкина, тротуар по ул.Заводская возле МБДОУ "Детский сад с.Октябрьское"</t>
  </si>
  <si>
    <t>Ремонт автомобильных дорог общего пользования местного значения в границах Спасского сельского поселения: Томская область, Томский район, с.Батурино, ул.Гагарина</t>
  </si>
  <si>
    <t>Ремонт автомобильных дорог общего пользования местного значения в границах Спасского сельского поселения: Томская область, Томский район, с.Батурино, проезд от ул.Совхозной до МАОУ Спасское СОШ</t>
  </si>
  <si>
    <t>Ремонт автомобильных дорог общего пользования местного значения в границах Спасского сельского поселения: Томская область, Томский район, с.Батурино, проезд от ул.Советской до ул.Гагарина</t>
  </si>
  <si>
    <t>Ремонт автомобильной дороги общего пользования местного значения в границах муниципального образования "Томский район": "А/дорога с.Богашево - д.Вороново"</t>
  </si>
  <si>
    <t>Ремонт автомобильной дороги общего пользования местного значения в границах муниципального образования "Томский район": "Подъезд от а/дороги г.Томск - г.Мариинск к д.Спасо-Яйское (с.Турунтаево - д.Спасо-Яйское")</t>
  </si>
  <si>
    <t>х</t>
  </si>
  <si>
    <t>Заказчик работ</t>
  </si>
  <si>
    <t>Администрация Зональненского сельского поселения</t>
  </si>
  <si>
    <t>Администрация Моряковского сельского поселения</t>
  </si>
  <si>
    <t>Наименование подрядчика строительно-монтажных работ</t>
  </si>
  <si>
    <t>Наименование подрядчика строительного контроля</t>
  </si>
  <si>
    <t>Управление территориального развития Администрации Томского района</t>
  </si>
  <si>
    <t>ОБЩЕСТВО С ОГРАНИЧЕННОЙ ОТВЕТСТВЕННОСТЬЮ "ТОМДОРСТРОЙ"</t>
  </si>
  <si>
    <t>ГОСУДАРСТВЕННОЕ УНИТАРНОЕ ПРЕДПРИЯТИЕ ТОМСКОЙ ОБЛАСТИ "ОБЛАСТНОЕ ДОРОЖНОЕ РЕМОНТНО - СТРОИТЕЛЬНОЕ УПРАВЛЕНИЕ"</t>
  </si>
  <si>
    <t>ОБЩЕСТВО С ОГРАНИЧЕННОЙ ОТВЕТСТВЕННОСТЬЮ "СТРОИТЕЛЬНАЯ ЛАБОРАТОРИЯ"</t>
  </si>
  <si>
    <t>Капитальный ремонт и (или) ремонт автомобильных дорог общего пользования местного значения на территории Томского района в 2019 году</t>
  </si>
  <si>
    <t>№ ЛОТА ЗАКУПКИ</t>
  </si>
  <si>
    <t>ОБЩЕСТВО С ОГРАНИЧЕННОЙ ОТВЕТСТВЕННОСТЬЮ "ТОММАГИСТРАЛЬ"</t>
  </si>
  <si>
    <t>Общество с ограниченной ответственностью «Дорожно-Строительный Сервис»</t>
  </si>
  <si>
    <t>ТГАСУ</t>
  </si>
  <si>
    <t>Ведутся работы</t>
  </si>
  <si>
    <t>Работы выполнены. Осуществляется строительный контроль</t>
  </si>
  <si>
    <t>Начаты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</si>
</sst>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.00000"/>
    <numFmt numFmtId="167" formatCode="0.000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/>
    <xf numFmtId="0" fontId="4" fillId="2" borderId="0" xfId="0" applyFont="1" applyFill="1" applyBorder="1"/>
    <xf numFmtId="2" fontId="1" fillId="2" borderId="0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Fill="1" applyBorder="1" applyAlignment="1">
      <alignment horizontal="left" vertical="center" wrapText="1"/>
    </xf>
    <xf numFmtId="167" fontId="3" fillId="0" borderId="1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167" fontId="3" fillId="0" borderId="25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167" fontId="3" fillId="0" borderId="11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 wrapText="1"/>
    </xf>
    <xf numFmtId="14" fontId="3" fillId="0" borderId="25" xfId="0" applyNumberFormat="1" applyFont="1" applyFill="1" applyBorder="1" applyAlignment="1">
      <alignment horizontal="center" vertical="center" wrapText="1"/>
    </xf>
    <xf numFmtId="14" fontId="3" fillId="0" borderId="25" xfId="0" applyNumberFormat="1" applyFont="1" applyFill="1" applyBorder="1" applyAlignment="1">
      <alignment horizontal="center" vertical="center"/>
    </xf>
    <xf numFmtId="14" fontId="3" fillId="0" borderId="11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14" fontId="6" fillId="0" borderId="25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" fillId="4" borderId="20" xfId="0" applyFont="1" applyFill="1" applyBorder="1"/>
    <xf numFmtId="166" fontId="5" fillId="4" borderId="11" xfId="0" applyNumberFormat="1" applyFont="1" applyFill="1" applyBorder="1" applyAlignment="1">
      <alignment horizontal="center" vertical="center"/>
    </xf>
    <xf numFmtId="3" fontId="5" fillId="4" borderId="19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center"/>
    </xf>
    <xf numFmtId="166" fontId="4" fillId="4" borderId="24" xfId="0" applyNumberFormat="1" applyFont="1" applyFill="1" applyBorder="1" applyAlignment="1">
      <alignment horizontal="center" vertical="center"/>
    </xf>
    <xf numFmtId="14" fontId="4" fillId="4" borderId="24" xfId="0" applyNumberFormat="1" applyFont="1" applyFill="1" applyBorder="1" applyAlignment="1">
      <alignment horizontal="center" vertical="center"/>
    </xf>
    <xf numFmtId="164" fontId="4" fillId="4" borderId="24" xfId="0" applyNumberFormat="1" applyFont="1" applyFill="1" applyBorder="1" applyAlignment="1">
      <alignment horizontal="center" vertical="center"/>
    </xf>
    <xf numFmtId="14" fontId="3" fillId="0" borderId="2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65" fontId="3" fillId="0" borderId="27" xfId="0" applyNumberFormat="1" applyFont="1" applyFill="1" applyBorder="1" applyAlignment="1">
      <alignment horizontal="center" vertical="center" wrapText="1"/>
    </xf>
    <xf numFmtId="165" fontId="3" fillId="0" borderId="25" xfId="0" applyNumberFormat="1" applyFont="1" applyFill="1" applyBorder="1" applyAlignment="1">
      <alignment horizontal="center" vertical="center" wrapText="1"/>
    </xf>
    <xf numFmtId="165" fontId="3" fillId="0" borderId="24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14" fontId="3" fillId="0" borderId="27" xfId="0" applyNumberFormat="1" applyFont="1" applyFill="1" applyBorder="1" applyAlignment="1">
      <alignment horizontal="center" vertical="center" wrapText="1"/>
    </xf>
    <xf numFmtId="14" fontId="3" fillId="0" borderId="25" xfId="0" applyNumberFormat="1" applyFont="1" applyFill="1" applyBorder="1" applyAlignment="1">
      <alignment horizontal="center" vertical="center" wrapText="1"/>
    </xf>
    <xf numFmtId="14" fontId="3" fillId="0" borderId="2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4" fontId="6" fillId="0" borderId="27" xfId="0" applyNumberFormat="1" applyFont="1" applyFill="1" applyBorder="1" applyAlignment="1">
      <alignment horizontal="center" vertical="center"/>
    </xf>
    <xf numFmtId="14" fontId="6" fillId="0" borderId="25" xfId="0" applyNumberFormat="1" applyFont="1" applyFill="1" applyBorder="1" applyAlignment="1">
      <alignment horizontal="center" vertical="center"/>
    </xf>
    <xf numFmtId="14" fontId="6" fillId="0" borderId="24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3" fontId="4" fillId="3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zoomScale="90" zoomScaleNormal="90" workbookViewId="0">
      <pane ySplit="8" topLeftCell="A9" activePane="bottomLeft" state="frozen"/>
      <selection pane="bottomLeft"/>
    </sheetView>
  </sheetViews>
  <sheetFormatPr defaultRowHeight="15" x14ac:dyDescent="0.25"/>
  <cols>
    <col min="1" max="1" width="11.140625" style="9" customWidth="1"/>
    <col min="2" max="2" width="63.5703125" customWidth="1"/>
    <col min="3" max="3" width="16.140625" customWidth="1"/>
    <col min="4" max="4" width="21.140625" style="1" customWidth="1"/>
    <col min="5" max="5" width="20.85546875" customWidth="1"/>
    <col min="6" max="6" width="21" customWidth="1"/>
    <col min="7" max="7" width="13.42578125" customWidth="1"/>
    <col min="8" max="8" width="17.28515625" customWidth="1"/>
    <col min="9" max="9" width="22.140625" customWidth="1"/>
    <col min="11" max="11" width="13.7109375" customWidth="1"/>
  </cols>
  <sheetData>
    <row r="1" spans="1:9" s="1" customFormat="1" x14ac:dyDescent="0.25">
      <c r="A1" s="9"/>
    </row>
    <row r="2" spans="1:9" s="1" customFormat="1" ht="21" x14ac:dyDescent="0.35">
      <c r="A2" s="71" t="s">
        <v>43</v>
      </c>
      <c r="B2" s="71"/>
      <c r="C2" s="71"/>
      <c r="D2" s="71"/>
      <c r="E2" s="71"/>
      <c r="F2" s="71"/>
      <c r="G2" s="71"/>
      <c r="H2" s="71"/>
      <c r="I2" s="71"/>
    </row>
    <row r="3" spans="1:9" s="1" customFormat="1" ht="21" x14ac:dyDescent="0.35">
      <c r="A3" s="43"/>
      <c r="B3" s="44"/>
      <c r="C3" s="44"/>
      <c r="D3" s="44"/>
      <c r="E3" s="44"/>
      <c r="F3" s="44"/>
      <c r="G3" s="44"/>
      <c r="H3" s="44"/>
      <c r="I3" s="45"/>
    </row>
    <row r="4" spans="1:9" s="1" customFormat="1" ht="21" x14ac:dyDescent="0.35">
      <c r="A4" s="43"/>
      <c r="B4" s="71" t="s">
        <v>7</v>
      </c>
      <c r="C4" s="71"/>
      <c r="D4" s="71"/>
      <c r="E4" s="71"/>
      <c r="F4" s="71"/>
      <c r="G4" s="71"/>
      <c r="H4" s="71"/>
      <c r="I4" s="45"/>
    </row>
    <row r="5" spans="1:9" s="1" customFormat="1" ht="15.75" thickBot="1" x14ac:dyDescent="0.3">
      <c r="A5" s="9"/>
    </row>
    <row r="6" spans="1:9" ht="23.25" customHeight="1" x14ac:dyDescent="0.25">
      <c r="A6" s="46" t="s">
        <v>44</v>
      </c>
      <c r="B6" s="59" t="s">
        <v>0</v>
      </c>
      <c r="C6" s="46" t="s">
        <v>4</v>
      </c>
      <c r="D6" s="46" t="s">
        <v>34</v>
      </c>
      <c r="E6" s="46" t="s">
        <v>37</v>
      </c>
      <c r="F6" s="46" t="s">
        <v>38</v>
      </c>
      <c r="G6" s="46" t="s">
        <v>1</v>
      </c>
      <c r="H6" s="49" t="s">
        <v>3</v>
      </c>
      <c r="I6" s="53" t="s">
        <v>6</v>
      </c>
    </row>
    <row r="7" spans="1:9" ht="20.25" customHeight="1" x14ac:dyDescent="0.25">
      <c r="A7" s="47"/>
      <c r="B7" s="60"/>
      <c r="C7" s="47"/>
      <c r="D7" s="47"/>
      <c r="E7" s="47"/>
      <c r="F7" s="47"/>
      <c r="G7" s="47"/>
      <c r="H7" s="50"/>
      <c r="I7" s="54"/>
    </row>
    <row r="8" spans="1:9" ht="73.5" customHeight="1" thickBot="1" x14ac:dyDescent="0.3">
      <c r="A8" s="48"/>
      <c r="B8" s="61"/>
      <c r="C8" s="48"/>
      <c r="D8" s="48"/>
      <c r="E8" s="48"/>
      <c r="F8" s="48"/>
      <c r="G8" s="48"/>
      <c r="H8" s="51"/>
      <c r="I8" s="55"/>
    </row>
    <row r="9" spans="1:9" s="6" customFormat="1" ht="60.75" thickBot="1" x14ac:dyDescent="0.3">
      <c r="A9" s="18">
        <v>1</v>
      </c>
      <c r="B9" s="19" t="s">
        <v>19</v>
      </c>
      <c r="C9" s="20">
        <f>(380+13.592)/1000</f>
        <v>0.393592</v>
      </c>
      <c r="D9" s="25" t="s">
        <v>35</v>
      </c>
      <c r="E9" s="25" t="s">
        <v>45</v>
      </c>
      <c r="F9" s="26" t="s">
        <v>47</v>
      </c>
      <c r="G9" s="27"/>
      <c r="H9" s="28">
        <v>43678</v>
      </c>
      <c r="I9" s="78"/>
    </row>
    <row r="10" spans="1:9" s="6" customFormat="1" ht="72.75" thickBot="1" x14ac:dyDescent="0.3">
      <c r="A10" s="21">
        <v>2</v>
      </c>
      <c r="B10" s="22" t="s">
        <v>24</v>
      </c>
      <c r="C10" s="17">
        <f>(68+92+58)/1000</f>
        <v>0.218</v>
      </c>
      <c r="D10" s="23" t="s">
        <v>36</v>
      </c>
      <c r="E10" s="42" t="s">
        <v>46</v>
      </c>
      <c r="F10" s="24" t="s">
        <v>47</v>
      </c>
      <c r="G10" s="27">
        <v>10</v>
      </c>
      <c r="H10" s="29">
        <v>43678</v>
      </c>
      <c r="I10" s="78" t="s">
        <v>48</v>
      </c>
    </row>
    <row r="11" spans="1:9" s="6" customFormat="1" ht="36" x14ac:dyDescent="0.25">
      <c r="A11" s="65">
        <v>3</v>
      </c>
      <c r="B11" s="11" t="s">
        <v>10</v>
      </c>
      <c r="C11" s="12">
        <f>133.33/1000</f>
        <v>0.13333</v>
      </c>
      <c r="D11" s="68" t="s">
        <v>39</v>
      </c>
      <c r="E11" s="68" t="s">
        <v>40</v>
      </c>
      <c r="F11" s="56" t="s">
        <v>42</v>
      </c>
      <c r="G11" s="30">
        <v>80</v>
      </c>
      <c r="H11" s="72">
        <v>43678</v>
      </c>
      <c r="I11" s="79" t="s">
        <v>48</v>
      </c>
    </row>
    <row r="12" spans="1:9" s="6" customFormat="1" ht="60" x14ac:dyDescent="0.25">
      <c r="A12" s="66"/>
      <c r="B12" s="13" t="s">
        <v>27</v>
      </c>
      <c r="C12" s="14">
        <v>0.246</v>
      </c>
      <c r="D12" s="69"/>
      <c r="E12" s="69"/>
      <c r="F12" s="57"/>
      <c r="G12" s="31">
        <v>80</v>
      </c>
      <c r="H12" s="73"/>
      <c r="I12" s="80" t="s">
        <v>48</v>
      </c>
    </row>
    <row r="13" spans="1:9" s="6" customFormat="1" ht="36" x14ac:dyDescent="0.25">
      <c r="A13" s="66"/>
      <c r="B13" s="13" t="s">
        <v>28</v>
      </c>
      <c r="C13" s="14">
        <f>846/6/1000</f>
        <v>0.14099999999999999</v>
      </c>
      <c r="D13" s="69"/>
      <c r="E13" s="69"/>
      <c r="F13" s="57"/>
      <c r="G13" s="31"/>
      <c r="H13" s="73"/>
      <c r="I13" s="80"/>
    </row>
    <row r="14" spans="1:9" s="6" customFormat="1" ht="36" x14ac:dyDescent="0.25">
      <c r="A14" s="66"/>
      <c r="B14" s="13" t="s">
        <v>29</v>
      </c>
      <c r="C14" s="14">
        <f>336/6/1000</f>
        <v>5.6000000000000001E-2</v>
      </c>
      <c r="D14" s="69"/>
      <c r="E14" s="69"/>
      <c r="F14" s="57"/>
      <c r="G14" s="31">
        <v>80</v>
      </c>
      <c r="H14" s="73"/>
      <c r="I14" s="80" t="s">
        <v>48</v>
      </c>
    </row>
    <row r="15" spans="1:9" s="6" customFormat="1" ht="36.75" thickBot="1" x14ac:dyDescent="0.3">
      <c r="A15" s="67"/>
      <c r="B15" s="15" t="s">
        <v>30</v>
      </c>
      <c r="C15" s="16">
        <f>700/6/1000</f>
        <v>0.11666666666666667</v>
      </c>
      <c r="D15" s="70"/>
      <c r="E15" s="70"/>
      <c r="F15" s="57"/>
      <c r="G15" s="32"/>
      <c r="H15" s="74"/>
      <c r="I15" s="81"/>
    </row>
    <row r="16" spans="1:9" s="8" customFormat="1" ht="36" x14ac:dyDescent="0.25">
      <c r="A16" s="65">
        <v>4</v>
      </c>
      <c r="B16" s="11" t="s">
        <v>16</v>
      </c>
      <c r="C16" s="12">
        <f>313/1000</f>
        <v>0.313</v>
      </c>
      <c r="D16" s="68" t="s">
        <v>39</v>
      </c>
      <c r="E16" s="68" t="s">
        <v>41</v>
      </c>
      <c r="F16" s="57"/>
      <c r="G16" s="75"/>
      <c r="H16" s="72">
        <v>43678</v>
      </c>
      <c r="I16" s="82"/>
    </row>
    <row r="17" spans="1:9" s="8" customFormat="1" ht="36" x14ac:dyDescent="0.25">
      <c r="A17" s="66"/>
      <c r="B17" s="13" t="s">
        <v>17</v>
      </c>
      <c r="C17" s="14">
        <f>298.75/1000</f>
        <v>0.29875000000000002</v>
      </c>
      <c r="D17" s="69"/>
      <c r="E17" s="69"/>
      <c r="F17" s="57"/>
      <c r="G17" s="31">
        <v>90</v>
      </c>
      <c r="H17" s="73"/>
      <c r="I17" s="83" t="s">
        <v>49</v>
      </c>
    </row>
    <row r="18" spans="1:9" s="8" customFormat="1" ht="60" x14ac:dyDescent="0.25">
      <c r="A18" s="66"/>
      <c r="B18" s="13" t="s">
        <v>18</v>
      </c>
      <c r="C18" s="14">
        <f>0.1616+0.15+0.1082+0.094</f>
        <v>0.51380000000000003</v>
      </c>
      <c r="D18" s="69"/>
      <c r="E18" s="69"/>
      <c r="F18" s="57"/>
      <c r="G18" s="31"/>
      <c r="H18" s="73"/>
      <c r="I18" s="80"/>
    </row>
    <row r="19" spans="1:9" s="8" customFormat="1" ht="48" x14ac:dyDescent="0.25">
      <c r="A19" s="66"/>
      <c r="B19" s="13" t="s">
        <v>20</v>
      </c>
      <c r="C19" s="14">
        <f>220.7/1000</f>
        <v>0.22069999999999998</v>
      </c>
      <c r="D19" s="69"/>
      <c r="E19" s="69"/>
      <c r="F19" s="57"/>
      <c r="G19" s="31"/>
      <c r="H19" s="73"/>
      <c r="I19" s="80"/>
    </row>
    <row r="20" spans="1:9" s="8" customFormat="1" ht="36" x14ac:dyDescent="0.25">
      <c r="A20" s="66"/>
      <c r="B20" s="13" t="s">
        <v>21</v>
      </c>
      <c r="C20" s="14">
        <f>463.95/1000</f>
        <v>0.46394999999999997</v>
      </c>
      <c r="D20" s="69"/>
      <c r="E20" s="69"/>
      <c r="F20" s="57"/>
      <c r="G20" s="31"/>
      <c r="H20" s="73"/>
      <c r="I20" s="80"/>
    </row>
    <row r="21" spans="1:9" s="8" customFormat="1" ht="59.25" customHeight="1" x14ac:dyDescent="0.25">
      <c r="A21" s="66"/>
      <c r="B21" s="13" t="s">
        <v>9</v>
      </c>
      <c r="C21" s="14">
        <f>(0.18628+0.167)</f>
        <v>0.35328000000000004</v>
      </c>
      <c r="D21" s="69"/>
      <c r="E21" s="69"/>
      <c r="F21" s="57"/>
      <c r="G21" s="31">
        <v>10</v>
      </c>
      <c r="H21" s="73"/>
      <c r="I21" s="80" t="s">
        <v>50</v>
      </c>
    </row>
    <row r="22" spans="1:9" s="8" customFormat="1" ht="48" x14ac:dyDescent="0.25">
      <c r="A22" s="66"/>
      <c r="B22" s="13" t="s">
        <v>11</v>
      </c>
      <c r="C22" s="14">
        <v>0.33783000000000002</v>
      </c>
      <c r="D22" s="69"/>
      <c r="E22" s="69"/>
      <c r="F22" s="57"/>
      <c r="G22" s="31"/>
      <c r="H22" s="73"/>
      <c r="I22" s="80"/>
    </row>
    <row r="23" spans="1:9" s="8" customFormat="1" ht="48" x14ac:dyDescent="0.25">
      <c r="A23" s="66"/>
      <c r="B23" s="13" t="s">
        <v>22</v>
      </c>
      <c r="C23" s="14">
        <v>0.45390000000000003</v>
      </c>
      <c r="D23" s="69"/>
      <c r="E23" s="69"/>
      <c r="F23" s="57"/>
      <c r="G23" s="31">
        <v>90</v>
      </c>
      <c r="H23" s="73"/>
      <c r="I23" s="83" t="s">
        <v>49</v>
      </c>
    </row>
    <row r="24" spans="1:9" s="8" customFormat="1" ht="57.75" customHeight="1" x14ac:dyDescent="0.25">
      <c r="A24" s="66"/>
      <c r="B24" s="13" t="s">
        <v>23</v>
      </c>
      <c r="C24" s="14">
        <v>0.09</v>
      </c>
      <c r="D24" s="69"/>
      <c r="E24" s="69"/>
      <c r="F24" s="57"/>
      <c r="G24" s="31"/>
      <c r="H24" s="73"/>
      <c r="I24" s="80"/>
    </row>
    <row r="25" spans="1:9" s="8" customFormat="1" ht="48" x14ac:dyDescent="0.25">
      <c r="A25" s="66"/>
      <c r="B25" s="13" t="s">
        <v>12</v>
      </c>
      <c r="C25" s="14">
        <f>803.1/1000</f>
        <v>0.80310000000000004</v>
      </c>
      <c r="D25" s="69"/>
      <c r="E25" s="69"/>
      <c r="F25" s="57"/>
      <c r="G25" s="31">
        <v>15</v>
      </c>
      <c r="H25" s="73"/>
      <c r="I25" s="80" t="s">
        <v>48</v>
      </c>
    </row>
    <row r="26" spans="1:9" s="8" customFormat="1" ht="36" x14ac:dyDescent="0.25">
      <c r="A26" s="66"/>
      <c r="B26" s="13" t="s">
        <v>13</v>
      </c>
      <c r="C26" s="14">
        <f>393.2/1000</f>
        <v>0.39319999999999999</v>
      </c>
      <c r="D26" s="69"/>
      <c r="E26" s="69"/>
      <c r="F26" s="57"/>
      <c r="G26" s="31"/>
      <c r="H26" s="73"/>
      <c r="I26" s="80"/>
    </row>
    <row r="27" spans="1:9" s="8" customFormat="1" ht="48" x14ac:dyDescent="0.25">
      <c r="A27" s="66"/>
      <c r="B27" s="13" t="s">
        <v>25</v>
      </c>
      <c r="C27" s="14">
        <f>650/5/1000</f>
        <v>0.13</v>
      </c>
      <c r="D27" s="69"/>
      <c r="E27" s="69"/>
      <c r="F27" s="57"/>
      <c r="G27" s="31">
        <v>90</v>
      </c>
      <c r="H27" s="73"/>
      <c r="I27" s="80" t="s">
        <v>48</v>
      </c>
    </row>
    <row r="28" spans="1:9" s="8" customFormat="1" ht="59.25" customHeight="1" x14ac:dyDescent="0.25">
      <c r="A28" s="66"/>
      <c r="B28" s="13" t="s">
        <v>26</v>
      </c>
      <c r="C28" s="14">
        <f>600/5/1000</f>
        <v>0.12</v>
      </c>
      <c r="D28" s="69"/>
      <c r="E28" s="69"/>
      <c r="F28" s="57"/>
      <c r="G28" s="31">
        <v>90</v>
      </c>
      <c r="H28" s="73"/>
      <c r="I28" s="83" t="s">
        <v>49</v>
      </c>
    </row>
    <row r="29" spans="1:9" s="8" customFormat="1" ht="48" x14ac:dyDescent="0.25">
      <c r="A29" s="66"/>
      <c r="B29" s="13" t="s">
        <v>14</v>
      </c>
      <c r="C29" s="14">
        <v>0.31</v>
      </c>
      <c r="D29" s="69"/>
      <c r="E29" s="69"/>
      <c r="F29" s="57"/>
      <c r="G29" s="31"/>
      <c r="H29" s="73"/>
      <c r="I29" s="80"/>
    </row>
    <row r="30" spans="1:9" s="8" customFormat="1" ht="46.5" customHeight="1" x14ac:dyDescent="0.25">
      <c r="A30" s="66"/>
      <c r="B30" s="13" t="s">
        <v>15</v>
      </c>
      <c r="C30" s="14">
        <v>0.98599999999999999</v>
      </c>
      <c r="D30" s="69"/>
      <c r="E30" s="69"/>
      <c r="F30" s="57"/>
      <c r="G30" s="31">
        <v>90</v>
      </c>
      <c r="H30" s="73"/>
      <c r="I30" s="83" t="s">
        <v>49</v>
      </c>
    </row>
    <row r="31" spans="1:9" s="8" customFormat="1" ht="36" x14ac:dyDescent="0.25">
      <c r="A31" s="66"/>
      <c r="B31" s="13" t="s">
        <v>31</v>
      </c>
      <c r="C31" s="14">
        <v>2.6535000000000002</v>
      </c>
      <c r="D31" s="69"/>
      <c r="E31" s="69"/>
      <c r="F31" s="57"/>
      <c r="G31" s="31"/>
      <c r="H31" s="73"/>
      <c r="I31" s="80"/>
    </row>
    <row r="32" spans="1:9" s="8" customFormat="1" ht="36.75" thickBot="1" x14ac:dyDescent="0.3">
      <c r="A32" s="67"/>
      <c r="B32" s="15" t="s">
        <v>32</v>
      </c>
      <c r="C32" s="16">
        <f>0.465+0.618+0.196+0.6+0.3+0.49</f>
        <v>2.6689999999999996</v>
      </c>
      <c r="D32" s="70"/>
      <c r="E32" s="70"/>
      <c r="F32" s="58"/>
      <c r="G32" s="76">
        <v>40</v>
      </c>
      <c r="H32" s="74"/>
      <c r="I32" s="84" t="s">
        <v>48</v>
      </c>
    </row>
    <row r="33" spans="1:9" s="7" customFormat="1" ht="15.75" thickBot="1" x14ac:dyDescent="0.3">
      <c r="A33" s="37" t="s">
        <v>33</v>
      </c>
      <c r="B33" s="38" t="s">
        <v>2</v>
      </c>
      <c r="C33" s="39">
        <f>SUM(C9:C32)</f>
        <v>12.414598666666667</v>
      </c>
      <c r="D33" s="39" t="s">
        <v>33</v>
      </c>
      <c r="E33" s="39" t="s">
        <v>33</v>
      </c>
      <c r="F33" s="40" t="s">
        <v>33</v>
      </c>
      <c r="G33" s="77">
        <f>SUM(G9:G32)/24</f>
        <v>31.875</v>
      </c>
      <c r="H33" s="41" t="s">
        <v>33</v>
      </c>
      <c r="I33" s="85" t="s">
        <v>33</v>
      </c>
    </row>
    <row r="34" spans="1:9" s="6" customFormat="1" ht="20.25" customHeight="1" x14ac:dyDescent="0.25">
      <c r="A34" s="10"/>
      <c r="B34" s="2"/>
      <c r="C34" s="3"/>
      <c r="D34" s="4"/>
      <c r="E34" s="4"/>
      <c r="F34" s="4"/>
      <c r="G34" s="2"/>
      <c r="H34" s="5"/>
    </row>
    <row r="35" spans="1:9" s="6" customFormat="1" ht="15.75" customHeight="1" x14ac:dyDescent="0.3">
      <c r="A35" s="52" t="s">
        <v>8</v>
      </c>
      <c r="B35" s="52"/>
      <c r="C35" s="52"/>
      <c r="D35" s="52"/>
      <c r="E35" s="52"/>
      <c r="F35" s="52"/>
      <c r="G35" s="52"/>
      <c r="H35" s="52"/>
      <c r="I35" s="52"/>
    </row>
    <row r="36" spans="1:9" s="6" customFormat="1" ht="11.25" customHeight="1" thickBot="1" x14ac:dyDescent="0.3">
      <c r="A36" s="10"/>
    </row>
    <row r="37" spans="1:9" s="6" customFormat="1" ht="25.5" customHeight="1" x14ac:dyDescent="0.25">
      <c r="A37" s="62" t="s">
        <v>5</v>
      </c>
      <c r="B37" s="59" t="s">
        <v>0</v>
      </c>
      <c r="C37" s="46" t="s">
        <v>4</v>
      </c>
      <c r="D37" s="46" t="s">
        <v>34</v>
      </c>
      <c r="E37" s="46" t="s">
        <v>37</v>
      </c>
      <c r="F37" s="46" t="s">
        <v>38</v>
      </c>
      <c r="G37" s="46" t="s">
        <v>1</v>
      </c>
      <c r="H37" s="49" t="s">
        <v>3</v>
      </c>
      <c r="I37" s="53" t="s">
        <v>6</v>
      </c>
    </row>
    <row r="38" spans="1:9" s="6" customFormat="1" ht="19.5" customHeight="1" x14ac:dyDescent="0.25">
      <c r="A38" s="63"/>
      <c r="B38" s="60"/>
      <c r="C38" s="47"/>
      <c r="D38" s="47"/>
      <c r="E38" s="47"/>
      <c r="F38" s="47"/>
      <c r="G38" s="47"/>
      <c r="H38" s="50"/>
      <c r="I38" s="54"/>
    </row>
    <row r="39" spans="1:9" s="6" customFormat="1" ht="116.25" customHeight="1" thickBot="1" x14ac:dyDescent="0.3">
      <c r="A39" s="64"/>
      <c r="B39" s="61"/>
      <c r="C39" s="48"/>
      <c r="D39" s="48"/>
      <c r="E39" s="48"/>
      <c r="F39" s="48"/>
      <c r="G39" s="48"/>
      <c r="H39" s="51"/>
      <c r="I39" s="55"/>
    </row>
    <row r="40" spans="1:9" s="6" customFormat="1" ht="16.5" thickBot="1" x14ac:dyDescent="0.3">
      <c r="A40" s="33"/>
      <c r="B40" s="34" t="s">
        <v>2</v>
      </c>
      <c r="C40" s="35"/>
      <c r="D40" s="35" t="s">
        <v>33</v>
      </c>
      <c r="E40" s="35" t="s">
        <v>33</v>
      </c>
      <c r="F40" s="35" t="s">
        <v>33</v>
      </c>
      <c r="G40" s="36"/>
      <c r="H40" s="35" t="s">
        <v>33</v>
      </c>
      <c r="I40" s="35" t="s">
        <v>33</v>
      </c>
    </row>
  </sheetData>
  <mergeCells count="30">
    <mergeCell ref="B4:H4"/>
    <mergeCell ref="E6:E8"/>
    <mergeCell ref="D6:D8"/>
    <mergeCell ref="F6:F8"/>
    <mergeCell ref="A2:I2"/>
    <mergeCell ref="G6:G8"/>
    <mergeCell ref="A6:A8"/>
    <mergeCell ref="C6:C8"/>
    <mergeCell ref="B6:B8"/>
    <mergeCell ref="A37:A39"/>
    <mergeCell ref="B37:B39"/>
    <mergeCell ref="C37:C39"/>
    <mergeCell ref="A11:A15"/>
    <mergeCell ref="A16:A32"/>
    <mergeCell ref="I6:I8"/>
    <mergeCell ref="I37:I39"/>
    <mergeCell ref="H6:H8"/>
    <mergeCell ref="D37:D39"/>
    <mergeCell ref="F11:F32"/>
    <mergeCell ref="E37:E39"/>
    <mergeCell ref="D11:D15"/>
    <mergeCell ref="D16:D32"/>
    <mergeCell ref="E11:E15"/>
    <mergeCell ref="E16:E32"/>
    <mergeCell ref="H11:H15"/>
    <mergeCell ref="H16:H32"/>
    <mergeCell ref="G37:G39"/>
    <mergeCell ref="H37:H39"/>
    <mergeCell ref="F37:F39"/>
    <mergeCell ref="A35:I35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Владимировна Максимова</dc:creator>
  <cp:lastModifiedBy>Литовченко Иван</cp:lastModifiedBy>
  <cp:lastPrinted>2019-06-21T02:42:45Z</cp:lastPrinted>
  <dcterms:created xsi:type="dcterms:W3CDTF">2017-12-01T10:54:50Z</dcterms:created>
  <dcterms:modified xsi:type="dcterms:W3CDTF">2019-07-16T02:12:30Z</dcterms:modified>
</cp:coreProperties>
</file>