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900" yWindow="210" windowWidth="14085" windowHeight="11520" activeTab="2"/>
  </bookViews>
  <sheets>
    <sheet name="2018" sheetId="2" r:id="rId1"/>
    <sheet name="2020" sheetId="3" r:id="rId2"/>
    <sheet name="2021" sheetId="4" r:id="rId3"/>
  </sheets>
  <calcPr calcId="145621"/>
</workbook>
</file>

<file path=xl/calcChain.xml><?xml version="1.0" encoding="utf-8"?>
<calcChain xmlns="http://schemas.openxmlformats.org/spreadsheetml/2006/main">
  <c r="M40" i="4" l="1"/>
  <c r="D35" i="4" l="1"/>
  <c r="E35" i="4"/>
  <c r="F35" i="4"/>
  <c r="I35" i="4"/>
  <c r="J35" i="4"/>
  <c r="K35" i="4"/>
  <c r="L35" i="4"/>
  <c r="C35" i="4"/>
  <c r="D52" i="4"/>
  <c r="E52" i="4"/>
  <c r="F52" i="4"/>
  <c r="G52" i="4"/>
  <c r="H52" i="4"/>
  <c r="I52" i="4"/>
  <c r="J52" i="4"/>
  <c r="K52" i="4"/>
  <c r="L52" i="4"/>
  <c r="M52" i="4"/>
  <c r="N52" i="4"/>
  <c r="C52" i="4"/>
  <c r="N58" i="4"/>
  <c r="M58" i="4"/>
  <c r="M38" i="4" l="1"/>
  <c r="M35" i="4" s="1"/>
  <c r="M10" i="4" s="1"/>
  <c r="N64" i="4" l="1"/>
  <c r="N66" i="4"/>
  <c r="M64" i="4"/>
  <c r="M66" i="4"/>
  <c r="G61" i="4"/>
  <c r="I41" i="4"/>
  <c r="J41" i="4"/>
  <c r="I45" i="4"/>
  <c r="J45" i="4"/>
  <c r="N51" i="4"/>
  <c r="M51" i="4"/>
  <c r="O51" i="4" s="1"/>
  <c r="D50" i="4"/>
  <c r="E50" i="4"/>
  <c r="F50" i="4"/>
  <c r="G50" i="4"/>
  <c r="M50" i="4" s="1"/>
  <c r="O50" i="4" s="1"/>
  <c r="H50" i="4"/>
  <c r="N50" i="4" s="1"/>
  <c r="I50" i="4"/>
  <c r="J50" i="4"/>
  <c r="K50" i="4"/>
  <c r="L50" i="4"/>
  <c r="C50" i="4"/>
  <c r="N49" i="4"/>
  <c r="M49" i="4"/>
  <c r="N40" i="4"/>
  <c r="N34" i="4"/>
  <c r="N33" i="4" s="1"/>
  <c r="M34" i="4"/>
  <c r="M32" i="4"/>
  <c r="O32" i="4" s="1"/>
  <c r="K33" i="4"/>
  <c r="L33" i="4"/>
  <c r="I33" i="4"/>
  <c r="J33" i="4"/>
  <c r="D33" i="4"/>
  <c r="E33" i="4"/>
  <c r="F33" i="4"/>
  <c r="G33" i="4"/>
  <c r="H33" i="4"/>
  <c r="C33" i="4"/>
  <c r="N32" i="4"/>
  <c r="D30" i="4"/>
  <c r="E30" i="4"/>
  <c r="F30" i="4"/>
  <c r="G30" i="4"/>
  <c r="H30" i="4"/>
  <c r="I30" i="4"/>
  <c r="J30" i="4"/>
  <c r="K30" i="4"/>
  <c r="L30" i="4"/>
  <c r="C30" i="4"/>
  <c r="G28" i="4"/>
  <c r="G23" i="4"/>
  <c r="M23" i="4" s="1"/>
  <c r="M15" i="4"/>
  <c r="M14" i="4"/>
  <c r="N15" i="4"/>
  <c r="N14" i="4" s="1"/>
  <c r="O14" i="4" s="1"/>
  <c r="N17" i="4"/>
  <c r="H14" i="4"/>
  <c r="K14" i="4"/>
  <c r="L14" i="4"/>
  <c r="O64" i="4" l="1"/>
  <c r="O15" i="4"/>
  <c r="O66" i="4"/>
  <c r="O34" i="4"/>
  <c r="O33" i="4" s="1"/>
  <c r="M33" i="4"/>
  <c r="E16" i="4" l="1"/>
  <c r="F16" i="4"/>
  <c r="E14" i="4" l="1"/>
  <c r="D65" i="4" l="1"/>
  <c r="E65" i="4"/>
  <c r="F65" i="4"/>
  <c r="G65" i="4"/>
  <c r="H65" i="4"/>
  <c r="I65" i="4"/>
  <c r="J65" i="4"/>
  <c r="K65" i="4"/>
  <c r="L65" i="4"/>
  <c r="C65" i="4"/>
  <c r="D63" i="4"/>
  <c r="E63" i="4"/>
  <c r="F63" i="4"/>
  <c r="G63" i="4"/>
  <c r="H63" i="4"/>
  <c r="I63" i="4"/>
  <c r="J63" i="4"/>
  <c r="K63" i="4"/>
  <c r="L63" i="4"/>
  <c r="C63" i="4"/>
  <c r="D59" i="4"/>
  <c r="E59" i="4"/>
  <c r="F59" i="4"/>
  <c r="G59" i="4"/>
  <c r="H59" i="4"/>
  <c r="I59" i="4"/>
  <c r="J59" i="4"/>
  <c r="K59" i="4"/>
  <c r="L59" i="4"/>
  <c r="C59" i="4"/>
  <c r="L56" i="4"/>
  <c r="K56" i="4"/>
  <c r="H56" i="4"/>
  <c r="D56" i="4"/>
  <c r="E56" i="4"/>
  <c r="F56" i="4"/>
  <c r="G56" i="4"/>
  <c r="C56" i="4"/>
  <c r="D38" i="4"/>
  <c r="E38" i="4"/>
  <c r="F38" i="4"/>
  <c r="G38" i="4"/>
  <c r="G35" i="4" s="1"/>
  <c r="H38" i="4"/>
  <c r="H35" i="4" s="1"/>
  <c r="I38" i="4"/>
  <c r="J38" i="4"/>
  <c r="K38" i="4"/>
  <c r="L38" i="4"/>
  <c r="C38" i="4"/>
  <c r="D18" i="4"/>
  <c r="E18" i="4"/>
  <c r="F18" i="4"/>
  <c r="G18" i="4"/>
  <c r="H18" i="4"/>
  <c r="I18" i="4"/>
  <c r="I12" i="4" s="1"/>
  <c r="J18" i="4"/>
  <c r="J12" i="4" s="1"/>
  <c r="K18" i="4"/>
  <c r="L18" i="4"/>
  <c r="C18" i="4"/>
  <c r="M63" i="4" l="1"/>
  <c r="N63" i="4"/>
  <c r="N65" i="4"/>
  <c r="M65" i="4"/>
  <c r="N62" i="4"/>
  <c r="N61" i="4" s="1"/>
  <c r="M62" i="4"/>
  <c r="M61" i="4" s="1"/>
  <c r="L61" i="4"/>
  <c r="K61" i="4"/>
  <c r="J61" i="4"/>
  <c r="J10" i="4" s="1"/>
  <c r="I61" i="4"/>
  <c r="I10" i="4" s="1"/>
  <c r="H61" i="4"/>
  <c r="F61" i="4"/>
  <c r="E61" i="4"/>
  <c r="D61" i="4"/>
  <c r="C61" i="4"/>
  <c r="N60" i="4"/>
  <c r="N59" i="4" s="1"/>
  <c r="M60" i="4"/>
  <c r="M59" i="4" s="1"/>
  <c r="N56" i="4"/>
  <c r="M56" i="4"/>
  <c r="N55" i="4"/>
  <c r="N54" i="4" s="1"/>
  <c r="M55" i="4"/>
  <c r="L54" i="4"/>
  <c r="K54" i="4"/>
  <c r="H54" i="4"/>
  <c r="G54" i="4"/>
  <c r="F54" i="4"/>
  <c r="E54" i="4"/>
  <c r="D54" i="4"/>
  <c r="C54" i="4"/>
  <c r="N45" i="4"/>
  <c r="M45" i="4"/>
  <c r="L45" i="4"/>
  <c r="K45" i="4"/>
  <c r="H45" i="4"/>
  <c r="G45" i="4"/>
  <c r="F45" i="4"/>
  <c r="E45" i="4"/>
  <c r="D45" i="4"/>
  <c r="C45" i="4"/>
  <c r="N44" i="4"/>
  <c r="N41" i="4" s="1"/>
  <c r="M44" i="4"/>
  <c r="M41" i="4" s="1"/>
  <c r="L41" i="4"/>
  <c r="K41" i="4"/>
  <c r="H41" i="4"/>
  <c r="G41" i="4"/>
  <c r="F41" i="4"/>
  <c r="E41" i="4"/>
  <c r="D41" i="4"/>
  <c r="C41" i="4"/>
  <c r="N38" i="4"/>
  <c r="N35" i="4" s="1"/>
  <c r="N31" i="4"/>
  <c r="N30" i="4" s="1"/>
  <c r="M31" i="4"/>
  <c r="M30" i="4" s="1"/>
  <c r="N29" i="4"/>
  <c r="N28" i="4" s="1"/>
  <c r="M29" i="4"/>
  <c r="M28" i="4" s="1"/>
  <c r="L28" i="4"/>
  <c r="K28" i="4"/>
  <c r="H28" i="4"/>
  <c r="F28" i="4"/>
  <c r="E28" i="4"/>
  <c r="D28" i="4"/>
  <c r="C28" i="4"/>
  <c r="N27" i="4"/>
  <c r="N26" i="4" s="1"/>
  <c r="M27" i="4"/>
  <c r="M26" i="4" s="1"/>
  <c r="L26" i="4"/>
  <c r="K26" i="4"/>
  <c r="H26" i="4"/>
  <c r="G26" i="4"/>
  <c r="F26" i="4"/>
  <c r="E26" i="4"/>
  <c r="D26" i="4"/>
  <c r="C26" i="4"/>
  <c r="N25" i="4"/>
  <c r="N24" i="4" s="1"/>
  <c r="M25" i="4"/>
  <c r="M24" i="4" s="1"/>
  <c r="L24" i="4"/>
  <c r="K24" i="4"/>
  <c r="H24" i="4"/>
  <c r="G24" i="4"/>
  <c r="F24" i="4"/>
  <c r="E24" i="4"/>
  <c r="D24" i="4"/>
  <c r="C24" i="4"/>
  <c r="N23" i="4"/>
  <c r="M22" i="4"/>
  <c r="L22" i="4"/>
  <c r="K22" i="4"/>
  <c r="H22" i="4"/>
  <c r="G22" i="4"/>
  <c r="F22" i="4"/>
  <c r="E22" i="4"/>
  <c r="D22" i="4"/>
  <c r="C22" i="4"/>
  <c r="N21" i="4"/>
  <c r="N20" i="4" s="1"/>
  <c r="M21" i="4"/>
  <c r="M20" i="4" s="1"/>
  <c r="L20" i="4"/>
  <c r="K20" i="4"/>
  <c r="H20" i="4"/>
  <c r="G20" i="4"/>
  <c r="F20" i="4"/>
  <c r="E20" i="4"/>
  <c r="E12" i="4" s="1"/>
  <c r="D20" i="4"/>
  <c r="C20" i="4"/>
  <c r="N19" i="4"/>
  <c r="N18" i="4" s="1"/>
  <c r="M19" i="4"/>
  <c r="M18" i="4" s="1"/>
  <c r="N16" i="4"/>
  <c r="M17" i="4"/>
  <c r="O17" i="4" s="1"/>
  <c r="K17" i="4"/>
  <c r="K16" i="4" s="1"/>
  <c r="L16" i="4"/>
  <c r="H16" i="4"/>
  <c r="G16" i="4"/>
  <c r="D16" i="4"/>
  <c r="C16" i="4"/>
  <c r="G14" i="4"/>
  <c r="F14" i="4"/>
  <c r="F12" i="4" s="1"/>
  <c r="D14" i="4"/>
  <c r="C14" i="4"/>
  <c r="O63" i="4" l="1"/>
  <c r="G12" i="4"/>
  <c r="H12" i="4"/>
  <c r="N12" i="4"/>
  <c r="O29" i="4"/>
  <c r="C12" i="4"/>
  <c r="L12" i="4"/>
  <c r="D10" i="4"/>
  <c r="D12" i="4"/>
  <c r="K12" i="4"/>
  <c r="O45" i="4"/>
  <c r="O65" i="4"/>
  <c r="C10" i="4"/>
  <c r="F10" i="4"/>
  <c r="V14" i="4"/>
  <c r="W14" i="4" s="1"/>
  <c r="V30" i="4"/>
  <c r="O40" i="4"/>
  <c r="O38" i="4" s="1"/>
  <c r="V28" i="4"/>
  <c r="W28" i="4" s="1"/>
  <c r="O55" i="4"/>
  <c r="V26" i="4"/>
  <c r="W26" i="4" s="1"/>
  <c r="O31" i="4"/>
  <c r="M54" i="4"/>
  <c r="N22" i="4"/>
  <c r="O22" i="4" s="1"/>
  <c r="G10" i="4"/>
  <c r="O20" i="4"/>
  <c r="O25" i="4"/>
  <c r="O27" i="4"/>
  <c r="L10" i="4"/>
  <c r="O58" i="4"/>
  <c r="O56" i="4" s="1"/>
  <c r="V59" i="4"/>
  <c r="W59" i="4" s="1"/>
  <c r="V18" i="4"/>
  <c r="W18" i="4" s="1"/>
  <c r="V54" i="4"/>
  <c r="W54" i="4" s="1"/>
  <c r="V56" i="4"/>
  <c r="W56" i="4" s="1"/>
  <c r="V35" i="4"/>
  <c r="V16" i="4"/>
  <c r="W16" i="4" s="1"/>
  <c r="O21" i="4"/>
  <c r="V22" i="4"/>
  <c r="O23" i="4"/>
  <c r="V24" i="4"/>
  <c r="W24" i="4" s="1"/>
  <c r="V41" i="4"/>
  <c r="O44" i="4"/>
  <c r="V45" i="4"/>
  <c r="W45" i="4" s="1"/>
  <c r="O49" i="4"/>
  <c r="H10" i="4"/>
  <c r="O24" i="4"/>
  <c r="W30" i="4"/>
  <c r="O62" i="4"/>
  <c r="O26" i="4"/>
  <c r="O19" i="4"/>
  <c r="O18" i="4" s="1"/>
  <c r="O28" i="4"/>
  <c r="O30" i="4"/>
  <c r="W41" i="4"/>
  <c r="O41" i="4"/>
  <c r="O61" i="4"/>
  <c r="M16" i="4"/>
  <c r="M12" i="4" s="1"/>
  <c r="O60" i="4"/>
  <c r="O59" i="4" s="1"/>
  <c r="V38" i="4"/>
  <c r="D49" i="3"/>
  <c r="F49" i="3"/>
  <c r="I49" i="3"/>
  <c r="J49" i="3"/>
  <c r="K49" i="3"/>
  <c r="L49" i="3"/>
  <c r="C49" i="3"/>
  <c r="K10" i="4" l="1"/>
  <c r="O16" i="4"/>
  <c r="N10" i="4"/>
  <c r="W22" i="4"/>
  <c r="E10" i="4"/>
  <c r="O54" i="4"/>
  <c r="O52" i="4" s="1"/>
  <c r="W38" i="4"/>
  <c r="W35" i="4"/>
  <c r="V52" i="4"/>
  <c r="W52" i="4" s="1"/>
  <c r="O35" i="4"/>
  <c r="O62" i="3"/>
  <c r="O61" i="3"/>
  <c r="O59" i="3"/>
  <c r="N61" i="3"/>
  <c r="N60" i="3" s="1"/>
  <c r="N49" i="3" s="1"/>
  <c r="M61" i="3"/>
  <c r="M60" i="3" s="1"/>
  <c r="M49" i="3" s="1"/>
  <c r="D60" i="3"/>
  <c r="E60" i="3"/>
  <c r="E49" i="3" s="1"/>
  <c r="F60" i="3"/>
  <c r="G60" i="3"/>
  <c r="G49" i="3" s="1"/>
  <c r="H60" i="3"/>
  <c r="H49" i="3" s="1"/>
  <c r="I60" i="3"/>
  <c r="J60" i="3"/>
  <c r="K60" i="3"/>
  <c r="L60" i="3"/>
  <c r="C60" i="3"/>
  <c r="O12" i="4" l="1"/>
  <c r="O10" i="4" s="1"/>
  <c r="O60" i="3"/>
  <c r="N43" i="3"/>
  <c r="M43" i="3"/>
  <c r="M40" i="3" s="1"/>
  <c r="M35" i="3" s="1"/>
  <c r="M41" i="3"/>
  <c r="M44" i="3"/>
  <c r="I35" i="3"/>
  <c r="J35" i="3"/>
  <c r="N40" i="3"/>
  <c r="G40" i="3"/>
  <c r="H40" i="3"/>
  <c r="I40" i="3"/>
  <c r="J40" i="3"/>
  <c r="F40" i="3"/>
  <c r="F35" i="3" s="1"/>
  <c r="G45" i="3"/>
  <c r="N44" i="3"/>
  <c r="N12" i="3" l="1"/>
  <c r="I12" i="3"/>
  <c r="I10" i="3" s="1"/>
  <c r="J12" i="3"/>
  <c r="J10" i="3" s="1"/>
  <c r="H66" i="3" l="1"/>
  <c r="K66" i="3"/>
  <c r="L66" i="3"/>
  <c r="G66" i="3"/>
  <c r="N68" i="3"/>
  <c r="M68" i="3"/>
  <c r="O68" i="3" l="1"/>
  <c r="D40" i="3"/>
  <c r="E40" i="3"/>
  <c r="K40" i="3"/>
  <c r="L40" i="3"/>
  <c r="C40" i="3"/>
  <c r="K45" i="3"/>
  <c r="L45" i="3"/>
  <c r="M46" i="3"/>
  <c r="M45" i="3" s="1"/>
  <c r="N46" i="3"/>
  <c r="N45" i="3" s="1"/>
  <c r="K47" i="3"/>
  <c r="L47" i="3"/>
  <c r="M48" i="3"/>
  <c r="M47" i="3" s="1"/>
  <c r="N48" i="3"/>
  <c r="N47" i="3" s="1"/>
  <c r="N42" i="3"/>
  <c r="M42" i="3"/>
  <c r="O42" i="3" s="1"/>
  <c r="K18" i="3"/>
  <c r="L18" i="3"/>
  <c r="D18" i="3"/>
  <c r="E18" i="3"/>
  <c r="F18" i="3"/>
  <c r="G18" i="3"/>
  <c r="H18" i="3"/>
  <c r="C18" i="3"/>
  <c r="N22" i="3"/>
  <c r="M22" i="3"/>
  <c r="O43" i="3" l="1"/>
  <c r="M18" i="3"/>
  <c r="M12" i="3" s="1"/>
  <c r="O47" i="3"/>
  <c r="O45" i="3"/>
  <c r="O48" i="3"/>
  <c r="O46" i="3"/>
  <c r="O22" i="3"/>
  <c r="O12" i="3" l="1"/>
  <c r="N21" i="3"/>
  <c r="M21" i="3"/>
  <c r="M15" i="3"/>
  <c r="N67" i="3"/>
  <c r="N66" i="3" s="1"/>
  <c r="M67" i="3"/>
  <c r="M66" i="3" s="1"/>
  <c r="G62" i="3"/>
  <c r="F66" i="3"/>
  <c r="F62" i="3" s="1"/>
  <c r="E66" i="3"/>
  <c r="E62" i="3" s="1"/>
  <c r="D66" i="3"/>
  <c r="C66" i="3"/>
  <c r="L62" i="3"/>
  <c r="K62" i="3"/>
  <c r="N59" i="3"/>
  <c r="M59" i="3"/>
  <c r="N58" i="3"/>
  <c r="M58" i="3"/>
  <c r="L57" i="3"/>
  <c r="K57" i="3"/>
  <c r="H57" i="3"/>
  <c r="G57" i="3"/>
  <c r="F57" i="3"/>
  <c r="E57" i="3"/>
  <c r="D57" i="3"/>
  <c r="C57" i="3"/>
  <c r="N56" i="3"/>
  <c r="M56" i="3"/>
  <c r="N55" i="3"/>
  <c r="M55" i="3"/>
  <c r="L53" i="3"/>
  <c r="K53" i="3"/>
  <c r="H53" i="3"/>
  <c r="G53" i="3"/>
  <c r="F53" i="3"/>
  <c r="E53" i="3"/>
  <c r="D53" i="3"/>
  <c r="C53" i="3"/>
  <c r="N52" i="3"/>
  <c r="N51" i="3" s="1"/>
  <c r="M52" i="3"/>
  <c r="L51" i="3"/>
  <c r="K51" i="3"/>
  <c r="H51" i="3"/>
  <c r="G51" i="3"/>
  <c r="F51" i="3"/>
  <c r="E51" i="3"/>
  <c r="D51" i="3"/>
  <c r="C51" i="3"/>
  <c r="H47" i="3"/>
  <c r="G47" i="3"/>
  <c r="F47" i="3"/>
  <c r="E47" i="3"/>
  <c r="D47" i="3"/>
  <c r="C47" i="3"/>
  <c r="L35" i="3"/>
  <c r="K35" i="3"/>
  <c r="H45" i="3"/>
  <c r="H35" i="3" s="1"/>
  <c r="G35" i="3"/>
  <c r="F45" i="3"/>
  <c r="E45" i="3"/>
  <c r="D45" i="3"/>
  <c r="C45" i="3"/>
  <c r="C35" i="3" s="1"/>
  <c r="N41" i="3"/>
  <c r="V40" i="3"/>
  <c r="N34" i="3"/>
  <c r="M34" i="3"/>
  <c r="M33" i="3" s="1"/>
  <c r="L33" i="3"/>
  <c r="K33" i="3"/>
  <c r="H33" i="3"/>
  <c r="G33" i="3"/>
  <c r="F33" i="3"/>
  <c r="E33" i="3"/>
  <c r="D33" i="3"/>
  <c r="C33" i="3"/>
  <c r="N32" i="3"/>
  <c r="M32" i="3"/>
  <c r="M31" i="3" s="1"/>
  <c r="L31" i="3"/>
  <c r="K31" i="3"/>
  <c r="H31" i="3"/>
  <c r="G31" i="3"/>
  <c r="F31" i="3"/>
  <c r="E31" i="3"/>
  <c r="D31" i="3"/>
  <c r="C31" i="3"/>
  <c r="N30" i="3"/>
  <c r="N29" i="3" s="1"/>
  <c r="M30" i="3"/>
  <c r="M29" i="3" s="1"/>
  <c r="L29" i="3"/>
  <c r="K29" i="3"/>
  <c r="H29" i="3"/>
  <c r="G29" i="3"/>
  <c r="F29" i="3"/>
  <c r="E29" i="3"/>
  <c r="D29" i="3"/>
  <c r="C29" i="3"/>
  <c r="N28" i="3"/>
  <c r="M28" i="3"/>
  <c r="M27" i="3"/>
  <c r="L27" i="3"/>
  <c r="K27" i="3"/>
  <c r="H27" i="3"/>
  <c r="G27" i="3"/>
  <c r="F27" i="3"/>
  <c r="E27" i="3"/>
  <c r="D27" i="3"/>
  <c r="C27" i="3"/>
  <c r="N26" i="3"/>
  <c r="M26" i="3"/>
  <c r="M25" i="3" s="1"/>
  <c r="L25" i="3"/>
  <c r="K25" i="3"/>
  <c r="H25" i="3"/>
  <c r="G25" i="3"/>
  <c r="F25" i="3"/>
  <c r="E25" i="3"/>
  <c r="D25" i="3"/>
  <c r="C25" i="3"/>
  <c r="N24" i="3"/>
  <c r="M24" i="3"/>
  <c r="M23" i="3" s="1"/>
  <c r="L23" i="3"/>
  <c r="K23" i="3"/>
  <c r="H23" i="3"/>
  <c r="G23" i="3"/>
  <c r="F23" i="3"/>
  <c r="E23" i="3"/>
  <c r="D23" i="3"/>
  <c r="C23" i="3"/>
  <c r="V20" i="3"/>
  <c r="N20" i="3"/>
  <c r="M20" i="3"/>
  <c r="N19" i="3"/>
  <c r="M19" i="3"/>
  <c r="N17" i="3"/>
  <c r="N16" i="3" s="1"/>
  <c r="M17" i="3"/>
  <c r="K17" i="3"/>
  <c r="K16" i="3" s="1"/>
  <c r="L16" i="3"/>
  <c r="H16" i="3"/>
  <c r="G16" i="3"/>
  <c r="F16" i="3"/>
  <c r="E16" i="3"/>
  <c r="D16" i="3"/>
  <c r="C16" i="3"/>
  <c r="N15" i="3"/>
  <c r="N14" i="3" s="1"/>
  <c r="L14" i="3"/>
  <c r="K14" i="3"/>
  <c r="H14" i="3"/>
  <c r="G14" i="3"/>
  <c r="F14" i="3"/>
  <c r="E14" i="3"/>
  <c r="D14" i="3"/>
  <c r="C14" i="3"/>
  <c r="N53" i="3" l="1"/>
  <c r="V27" i="3"/>
  <c r="V51" i="3"/>
  <c r="W51" i="3" s="1"/>
  <c r="L12" i="3"/>
  <c r="K12" i="3"/>
  <c r="N18" i="3"/>
  <c r="O17" i="3"/>
  <c r="N57" i="3"/>
  <c r="O67" i="3"/>
  <c r="O66" i="3" s="1"/>
  <c r="V53" i="3"/>
  <c r="W53" i="3" s="1"/>
  <c r="O55" i="3"/>
  <c r="M53" i="3"/>
  <c r="O53" i="3" s="1"/>
  <c r="O52" i="3"/>
  <c r="M51" i="3"/>
  <c r="O51" i="3" s="1"/>
  <c r="E35" i="3"/>
  <c r="V45" i="3"/>
  <c r="W45" i="3" s="1"/>
  <c r="O41" i="3"/>
  <c r="O40" i="3" s="1"/>
  <c r="N25" i="3"/>
  <c r="O25" i="3" s="1"/>
  <c r="W40" i="3"/>
  <c r="O56" i="3"/>
  <c r="V16" i="3"/>
  <c r="W16" i="3" s="1"/>
  <c r="O24" i="3"/>
  <c r="V66" i="3"/>
  <c r="V14" i="3"/>
  <c r="W14" i="3" s="1"/>
  <c r="D12" i="3"/>
  <c r="C12" i="3"/>
  <c r="O28" i="3"/>
  <c r="V29" i="3"/>
  <c r="W29" i="3" s="1"/>
  <c r="V47" i="3"/>
  <c r="W47" i="3" s="1"/>
  <c r="V57" i="3"/>
  <c r="O58" i="3"/>
  <c r="C62" i="3"/>
  <c r="V33" i="3"/>
  <c r="O34" i="3"/>
  <c r="V31" i="3"/>
  <c r="O32" i="3"/>
  <c r="V25" i="3"/>
  <c r="W25" i="3" s="1"/>
  <c r="G12" i="3"/>
  <c r="G10" i="3" s="1"/>
  <c r="O26" i="3"/>
  <c r="H12" i="3"/>
  <c r="M16" i="3"/>
  <c r="O16" i="3" s="1"/>
  <c r="W20" i="3"/>
  <c r="O20" i="3"/>
  <c r="O21" i="3"/>
  <c r="V18" i="3"/>
  <c r="O19" i="3"/>
  <c r="O15" i="3"/>
  <c r="M14" i="3"/>
  <c r="E12" i="3"/>
  <c r="O29" i="3"/>
  <c r="M62" i="3"/>
  <c r="O30" i="3"/>
  <c r="F12" i="3"/>
  <c r="F10" i="3" s="1"/>
  <c r="N23" i="3"/>
  <c r="O23" i="3" s="1"/>
  <c r="N27" i="3"/>
  <c r="N31" i="3"/>
  <c r="N33" i="3"/>
  <c r="D35" i="3"/>
  <c r="V35" i="3" s="1"/>
  <c r="N35" i="3"/>
  <c r="N10" i="3" s="1"/>
  <c r="M57" i="3"/>
  <c r="D62" i="3"/>
  <c r="H62" i="3"/>
  <c r="K14" i="2"/>
  <c r="H14" i="2"/>
  <c r="E10" i="3" l="1"/>
  <c r="L10" i="3"/>
  <c r="V49" i="3"/>
  <c r="W49" i="3" s="1"/>
  <c r="K10" i="3"/>
  <c r="O57" i="3"/>
  <c r="W57" i="3"/>
  <c r="C10" i="3"/>
  <c r="N62" i="3"/>
  <c r="V62" i="3"/>
  <c r="W66" i="3"/>
  <c r="W35" i="3"/>
  <c r="H10" i="3"/>
  <c r="W18" i="3"/>
  <c r="O18" i="3"/>
  <c r="V12" i="3"/>
  <c r="O14" i="3"/>
  <c r="W33" i="3"/>
  <c r="O33" i="3"/>
  <c r="M10" i="3"/>
  <c r="W31" i="3"/>
  <c r="O31" i="3"/>
  <c r="O49" i="3"/>
  <c r="W27" i="3"/>
  <c r="O27" i="3"/>
  <c r="D10" i="3"/>
  <c r="F14" i="2"/>
  <c r="U10" i="3" l="1"/>
  <c r="W62" i="3"/>
  <c r="V10" i="3"/>
  <c r="W12" i="3"/>
  <c r="O35" i="3"/>
  <c r="S10" i="2"/>
  <c r="W10" i="3" l="1"/>
  <c r="O10" i="3"/>
  <c r="L15" i="2"/>
  <c r="F30" i="2"/>
  <c r="T55" i="2" l="1"/>
  <c r="U55" i="2" s="1"/>
  <c r="T53" i="2"/>
  <c r="U53" i="2" s="1"/>
  <c r="T50" i="2"/>
  <c r="U50" i="2" s="1"/>
  <c r="T44" i="2"/>
  <c r="U44" i="2" s="1"/>
  <c r="T40" i="2"/>
  <c r="U40" i="2" s="1"/>
  <c r="T38" i="2"/>
  <c r="U38" i="2" s="1"/>
  <c r="T36" i="2"/>
  <c r="U36" i="2" s="1"/>
  <c r="T34" i="2"/>
  <c r="U34" i="2" s="1"/>
  <c r="T32" i="2"/>
  <c r="U32" i="2" s="1"/>
  <c r="T28" i="2"/>
  <c r="U28" i="2" s="1"/>
  <c r="T26" i="2"/>
  <c r="U26" i="2" s="1"/>
  <c r="U24" i="2"/>
  <c r="T24" i="2"/>
  <c r="T22" i="2"/>
  <c r="U22" i="2" s="1"/>
  <c r="T20" i="2"/>
  <c r="U20" i="2" s="1"/>
  <c r="T18" i="2"/>
  <c r="U18" i="2" s="1"/>
  <c r="T16" i="2"/>
  <c r="U16" i="2" s="1"/>
  <c r="L14" i="2" l="1"/>
  <c r="M14" i="2" s="1"/>
  <c r="D36" i="2"/>
  <c r="E36" i="2"/>
  <c r="F36" i="2"/>
  <c r="G36" i="2"/>
  <c r="H36" i="2"/>
  <c r="I36" i="2"/>
  <c r="J36" i="2"/>
  <c r="C36" i="2"/>
  <c r="D18" i="2"/>
  <c r="E18" i="2"/>
  <c r="F18" i="2"/>
  <c r="G18" i="2"/>
  <c r="H18" i="2"/>
  <c r="I18" i="2"/>
  <c r="J18" i="2"/>
  <c r="C18" i="2"/>
  <c r="L48" i="2" l="1"/>
  <c r="K48" i="2"/>
  <c r="K51" i="2"/>
  <c r="L49" i="2"/>
  <c r="L56" i="2"/>
  <c r="K56" i="2"/>
  <c r="M56" i="2" l="1"/>
  <c r="M48" i="2"/>
  <c r="L52" i="2"/>
  <c r="L51" i="2"/>
  <c r="L46" i="2"/>
  <c r="L41" i="2"/>
  <c r="L39" i="2"/>
  <c r="L38" i="2" s="1"/>
  <c r="L37" i="2"/>
  <c r="L36" i="2" s="1"/>
  <c r="L33" i="2"/>
  <c r="L31" i="2"/>
  <c r="L29" i="2"/>
  <c r="L27" i="2"/>
  <c r="L25" i="2"/>
  <c r="L23" i="2"/>
  <c r="L20" i="2"/>
  <c r="L19" i="2"/>
  <c r="L17" i="2"/>
  <c r="L18" i="2" l="1"/>
  <c r="K15" i="2"/>
  <c r="M15" i="2" s="1"/>
  <c r="D50" i="2"/>
  <c r="E50" i="2"/>
  <c r="F50" i="2"/>
  <c r="G50" i="2"/>
  <c r="H50" i="2"/>
  <c r="I50" i="2"/>
  <c r="J50" i="2"/>
  <c r="C50" i="2"/>
  <c r="D46" i="2"/>
  <c r="E46" i="2"/>
  <c r="F46" i="2"/>
  <c r="G46" i="2"/>
  <c r="H46" i="2"/>
  <c r="T46" i="2" s="1"/>
  <c r="U46" i="2" s="1"/>
  <c r="I46" i="2"/>
  <c r="J46" i="2"/>
  <c r="C46" i="2"/>
  <c r="D44" i="2"/>
  <c r="E44" i="2"/>
  <c r="F44" i="2"/>
  <c r="G44" i="2"/>
  <c r="H44" i="2"/>
  <c r="I44" i="2"/>
  <c r="J44" i="2"/>
  <c r="J42" i="2" s="1"/>
  <c r="C44" i="2"/>
  <c r="C42" i="2" s="1"/>
  <c r="D42" i="2"/>
  <c r="D40" i="2"/>
  <c r="E40" i="2"/>
  <c r="F40" i="2"/>
  <c r="G40" i="2"/>
  <c r="H40" i="2"/>
  <c r="I40" i="2"/>
  <c r="J40" i="2"/>
  <c r="L40" i="2"/>
  <c r="C40" i="2"/>
  <c r="D38" i="2"/>
  <c r="E38" i="2"/>
  <c r="E34" i="2" s="1"/>
  <c r="F38" i="2"/>
  <c r="G38" i="2"/>
  <c r="H38" i="2"/>
  <c r="I38" i="2"/>
  <c r="I34" i="2" s="1"/>
  <c r="J38" i="2"/>
  <c r="C38" i="2"/>
  <c r="C34" i="2" s="1"/>
  <c r="L34" i="2"/>
  <c r="D32" i="2"/>
  <c r="E32" i="2"/>
  <c r="F32" i="2"/>
  <c r="G32" i="2"/>
  <c r="H32" i="2"/>
  <c r="I32" i="2"/>
  <c r="J32" i="2"/>
  <c r="L32" i="2"/>
  <c r="C32" i="2"/>
  <c r="D30" i="2"/>
  <c r="E30" i="2"/>
  <c r="G30" i="2"/>
  <c r="H30" i="2"/>
  <c r="T30" i="2" s="1"/>
  <c r="I30" i="2"/>
  <c r="J30" i="2"/>
  <c r="L30" i="2"/>
  <c r="C30" i="2"/>
  <c r="D28" i="2"/>
  <c r="E28" i="2"/>
  <c r="F28" i="2"/>
  <c r="G28" i="2"/>
  <c r="H28" i="2"/>
  <c r="I28" i="2"/>
  <c r="J28" i="2"/>
  <c r="L28" i="2"/>
  <c r="C28" i="2"/>
  <c r="D26" i="2"/>
  <c r="E26" i="2"/>
  <c r="F26" i="2"/>
  <c r="G26" i="2"/>
  <c r="H26" i="2"/>
  <c r="I26" i="2"/>
  <c r="J26" i="2"/>
  <c r="L26" i="2"/>
  <c r="C26" i="2"/>
  <c r="C24" i="2"/>
  <c r="D21" i="2"/>
  <c r="E21" i="2"/>
  <c r="F21" i="2"/>
  <c r="G21" i="2"/>
  <c r="H21" i="2"/>
  <c r="I21" i="2"/>
  <c r="J21" i="2"/>
  <c r="L21" i="2"/>
  <c r="C21" i="2"/>
  <c r="D16" i="2"/>
  <c r="E16" i="2"/>
  <c r="F16" i="2"/>
  <c r="G16" i="2"/>
  <c r="H16" i="2"/>
  <c r="J16" i="2"/>
  <c r="L16" i="2"/>
  <c r="C16" i="2"/>
  <c r="D14" i="2"/>
  <c r="E14" i="2"/>
  <c r="G14" i="2"/>
  <c r="I14" i="2"/>
  <c r="J14" i="2"/>
  <c r="C14" i="2"/>
  <c r="L12" i="2" l="1"/>
  <c r="U30" i="2"/>
  <c r="T14" i="2"/>
  <c r="U14" i="2" s="1"/>
  <c r="H42" i="2"/>
  <c r="T42" i="2" s="1"/>
  <c r="C12" i="2"/>
  <c r="G42" i="2"/>
  <c r="J34" i="2"/>
  <c r="F34" i="2"/>
  <c r="I42" i="2"/>
  <c r="D34" i="2"/>
  <c r="F42" i="2"/>
  <c r="H34" i="2"/>
  <c r="E42" i="2"/>
  <c r="G34" i="2"/>
  <c r="K17" i="2" l="1"/>
  <c r="L45" i="2"/>
  <c r="L44" i="2" s="1"/>
  <c r="L50" i="2"/>
  <c r="M51" i="2"/>
  <c r="H55" i="2"/>
  <c r="H53" i="2" s="1"/>
  <c r="L42" i="2" l="1"/>
  <c r="M17" i="2"/>
  <c r="K16" i="2"/>
  <c r="M16" i="2" s="1"/>
  <c r="D55" i="2"/>
  <c r="D53" i="2" s="1"/>
  <c r="E55" i="2"/>
  <c r="E53" i="2" s="1"/>
  <c r="F55" i="2"/>
  <c r="G55" i="2"/>
  <c r="G53" i="2" s="1"/>
  <c r="I55" i="2"/>
  <c r="I53" i="2" s="1"/>
  <c r="J55" i="2"/>
  <c r="J53" i="2" s="1"/>
  <c r="C55" i="2"/>
  <c r="C53" i="2" s="1"/>
  <c r="C10" i="2" s="1"/>
  <c r="K45" i="2"/>
  <c r="M45" i="2" s="1"/>
  <c r="K39" i="2"/>
  <c r="K37" i="2"/>
  <c r="K36" i="2" s="1"/>
  <c r="D24" i="2"/>
  <c r="D12" i="2" s="1"/>
  <c r="D10" i="2" s="1"/>
  <c r="E24" i="2"/>
  <c r="E12" i="2" s="1"/>
  <c r="E10" i="2" s="1"/>
  <c r="F24" i="2"/>
  <c r="F12" i="2" s="1"/>
  <c r="G24" i="2"/>
  <c r="G12" i="2" s="1"/>
  <c r="H24" i="2"/>
  <c r="I24" i="2"/>
  <c r="J24" i="2"/>
  <c r="J12" i="2" s="1"/>
  <c r="K27" i="2"/>
  <c r="K29" i="2"/>
  <c r="M29" i="2" s="1"/>
  <c r="K31" i="2"/>
  <c r="K25" i="2"/>
  <c r="K23" i="2"/>
  <c r="K20" i="2"/>
  <c r="M20" i="2" s="1"/>
  <c r="K19" i="2"/>
  <c r="K18" i="2" s="1"/>
  <c r="L10" i="2" l="1"/>
  <c r="U42" i="2"/>
  <c r="M27" i="2"/>
  <c r="K26" i="2"/>
  <c r="M26" i="2" s="1"/>
  <c r="K44" i="2"/>
  <c r="M44" i="2" s="1"/>
  <c r="J10" i="2"/>
  <c r="M37" i="2"/>
  <c r="M36" i="2"/>
  <c r="M39" i="2"/>
  <c r="K38" i="2"/>
  <c r="M38" i="2" s="1"/>
  <c r="M31" i="2"/>
  <c r="K30" i="2"/>
  <c r="M30" i="2" s="1"/>
  <c r="K28" i="2"/>
  <c r="M28" i="2" s="1"/>
  <c r="L24" i="2"/>
  <c r="H12" i="2"/>
  <c r="H10" i="2" s="1"/>
  <c r="G10" i="2"/>
  <c r="K24" i="2"/>
  <c r="M25" i="2"/>
  <c r="M23" i="2"/>
  <c r="K21" i="2"/>
  <c r="M21" i="2" s="1"/>
  <c r="M18" i="2"/>
  <c r="M19" i="2"/>
  <c r="F53" i="2"/>
  <c r="F10" i="2" s="1"/>
  <c r="L55" i="2"/>
  <c r="L53" i="2" s="1"/>
  <c r="K55" i="2"/>
  <c r="T10" i="2" l="1"/>
  <c r="U10" i="2" s="1"/>
  <c r="T12" i="2"/>
  <c r="U12" i="2" s="1"/>
  <c r="M55" i="2"/>
  <c r="K53" i="2"/>
  <c r="M53" i="2" s="1"/>
  <c r="M24" i="2"/>
  <c r="K33" i="2"/>
  <c r="K49" i="2"/>
  <c r="K52" i="2"/>
  <c r="K41" i="2"/>
  <c r="M41" i="2" l="1"/>
  <c r="K40" i="2"/>
  <c r="M49" i="2"/>
  <c r="K46" i="2"/>
  <c r="M46" i="2" s="1"/>
  <c r="K50" i="2"/>
  <c r="M50" i="2" s="1"/>
  <c r="M52" i="2"/>
  <c r="M33" i="2"/>
  <c r="K32" i="2"/>
  <c r="I17" i="2"/>
  <c r="I16" i="2" s="1"/>
  <c r="I12" i="2" s="1"/>
  <c r="I10" i="2" s="1"/>
  <c r="M40" i="2" l="1"/>
  <c r="K34" i="2"/>
  <c r="M34" i="2" s="1"/>
  <c r="M32" i="2"/>
  <c r="K12" i="2"/>
  <c r="M12" i="2" s="1"/>
  <c r="K42" i="2"/>
  <c r="M42" i="2" s="1"/>
  <c r="K10" i="2" l="1"/>
  <c r="M10" i="2" s="1"/>
</calcChain>
</file>

<file path=xl/comments1.xml><?xml version="1.0" encoding="utf-8"?>
<comments xmlns="http://schemas.openxmlformats.org/spreadsheetml/2006/main">
  <authors>
    <author>Автор</author>
  </authors>
  <commentList>
    <comment ref="S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Посчитанно</t>
        </r>
      </text>
    </comment>
    <comment ref="R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лимиты доводили на 400</t>
        </r>
      </text>
    </comment>
    <comment ref="R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лимиты доводили на 59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R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техническая ошибка</t>
        </r>
      </text>
    </comment>
  </commentList>
</comments>
</file>

<file path=xl/sharedStrings.xml><?xml version="1.0" encoding="utf-8"?>
<sst xmlns="http://schemas.openxmlformats.org/spreadsheetml/2006/main" count="744" uniqueCount="283">
  <si>
    <t>Наименование муниципальной программы, подпрограммы, основного мероприятия, ведомственной целевой программы</t>
  </si>
  <si>
    <t>Федеральный бюджет, тыс. руб.</t>
  </si>
  <si>
    <t>Областной бюджет, тыс. руб.</t>
  </si>
  <si>
    <t>Местный бюджет, тыс. руб.</t>
  </si>
  <si>
    <t>Внебюджетные источники, тыс. руб.</t>
  </si>
  <si>
    <t>Итого за счет всех источников, тыс. руб.</t>
  </si>
  <si>
    <t>Причины отклонения финансирования</t>
  </si>
  <si>
    <t>Наименование показателя, ед. изм.</t>
  </si>
  <si>
    <t>Значение показателя</t>
  </si>
  <si>
    <t>Причины отклонения фактических значений показателя от запланированных</t>
  </si>
  <si>
    <t>План</t>
  </si>
  <si>
    <t>Факт</t>
  </si>
  <si>
    <t>x</t>
  </si>
  <si>
    <t>Приложение 1 к порядку проведения и критерии оценки эффективности реализации муниципальных программ Томского района</t>
  </si>
  <si>
    <t>Муниципальная программа "Социальное развитие Томского района на 2016 - 2020 годы", всего</t>
  </si>
  <si>
    <t>Подпрограмма 1 "Развитие культуры, искусства и туризма на территории муниципального образования "Томский район"(ПП1), всего</t>
  </si>
  <si>
    <t>Задача 1 Подпрограммы 1 "Создание условий для развития кадрового потенциала в Томском районе в сфере культуры и архивного дела"</t>
  </si>
  <si>
    <t>Основное мероприятие 1 Задача 1 подпрограммы 1 "Создание условий для развития кадрового потенциала в Томском районе в сфере культуры и архивного дела"</t>
  </si>
  <si>
    <t>Задача 3 подпрограммы 1 "Развитие культурно-досуговой и профессиональной деятельности, направленной на творческую самореализацию населения Томского района"</t>
  </si>
  <si>
    <t>Задача 4 подпрограммы 1 "Создание условий для организации библиотечного обслуживания населения Томского района"</t>
  </si>
  <si>
    <t>Задача 5 подпрограммы 1 "Создание условий для организации дополнительного образования населения Томского района"</t>
  </si>
  <si>
    <t>Задача 6 подпрограммы 1 "Реконструкция, текущий и капитальный ремонт детских школ искусств Томского района"</t>
  </si>
  <si>
    <t>Задача 7 подпрограммы 1 "Развитие внутреннего и въездного туризма на территории Томского района"</t>
  </si>
  <si>
    <t>Подпрограмма 2 "Развитие физической культуры и спорта на территории Томского района"</t>
  </si>
  <si>
    <t>Задача 1 подпрограммы 2 "Развитие массового спорта и подготовка спортивных сборных команд Томского района"</t>
  </si>
  <si>
    <t>Задача 2 подпрограммы 2 "Организация занятости молодежи, развитие физической культуры и спорта на территории Томского района"</t>
  </si>
  <si>
    <t>Задача 3 подпрограммы 2 "Создание благоприятных условий для увеличения охвата населения спортом и физической культурой"</t>
  </si>
  <si>
    <t>Основное мероприятие 1. Создание благоприятных условий для увеличения охвата населения спортом и физической культурой</t>
  </si>
  <si>
    <t>Подпрограмма 3 "Социальная защита населения Томского района"</t>
  </si>
  <si>
    <t>Задача 1 подпрограммы 3 "Повышение качества жизни граждан старшего поколения Томского района"</t>
  </si>
  <si>
    <t>Задача 2 подпрограммы 3 "Защита прав детей-сирот и детей, оставшихся без попечения родителей"</t>
  </si>
  <si>
    <t>Задача 3 подпрограммы 3 "Социальная защита отдельных категорий граждан"</t>
  </si>
  <si>
    <t>Подпрограмма 4 "Профилактика правонарушений на территории Томского района"</t>
  </si>
  <si>
    <t>Задача 1 подпрограммы 4 "Профилактика правонарушений на территории Томского района"</t>
  </si>
  <si>
    <t>Основное мероприятие 1"Развитие профессионального искусства и народного творчества"</t>
  </si>
  <si>
    <t xml:space="preserve">Задача 2 подпрограммы 1 "Развитие профессионального искусства и народного творчества" </t>
  </si>
  <si>
    <t>Задача 9 подпрограммы 1 "Организация библиотечного обслуживания населения, комплектование и обеспечение сохранности библиотечных фондов</t>
  </si>
  <si>
    <t>Основное мероприятие 1 "Организация библиотечного обслуживания населения, комплектование и обеспечение сохранности библиотечных фондов библиотек поселений"</t>
  </si>
  <si>
    <t>Основное мероприятие 1. Организация работы по развитию форм жизнеустройства детей-сирот и детей, оставшихся без попечения родителей"</t>
  </si>
  <si>
    <t>Основное мероприятие 1. Исполнение принятых обязательств по социальной поддержке отдельных категорий граждан за счет средств областного бюджета</t>
  </si>
  <si>
    <t>Основное мероприятие 2 "Социальная  поддержка населения Томского района"</t>
  </si>
  <si>
    <t>Основное мероприятие 2 . Предоставление жилых помещений детям сиротам и детям , оставшихся без попечения родителей, лицам из их числа по договорам найма специализированных жилых помещений</t>
  </si>
  <si>
    <t>Задача 8 подпрограммы 1 "Создание условий для развития туристской деятельности и поддержка приоритетных направлений туризма"</t>
  </si>
  <si>
    <t>Основное мероприятие 1 "Создание условий для развития туристской деятельности и поддержка развития приоритетных направлений туризма"</t>
  </si>
  <si>
    <t>1.1.</t>
  </si>
  <si>
    <t>1.1.1.</t>
  </si>
  <si>
    <t>2.1.</t>
  </si>
  <si>
    <t>2.</t>
  </si>
  <si>
    <t>3.1.</t>
  </si>
  <si>
    <t>4.1.</t>
  </si>
  <si>
    <t>2.2.</t>
  </si>
  <si>
    <t>2.3.</t>
  </si>
  <si>
    <t>3.</t>
  </si>
  <si>
    <t>3.2.</t>
  </si>
  <si>
    <t>3.2.1.</t>
  </si>
  <si>
    <t>3.2.2.</t>
  </si>
  <si>
    <t>3.3.</t>
  </si>
  <si>
    <t>3.3.1.</t>
  </si>
  <si>
    <t>3.3.2.</t>
  </si>
  <si>
    <t>4.</t>
  </si>
  <si>
    <t>1.2.</t>
  </si>
  <si>
    <t>1.2.1.</t>
  </si>
  <si>
    <t>1.3.</t>
  </si>
  <si>
    <t>1.4.</t>
  </si>
  <si>
    <t>1.5.</t>
  </si>
  <si>
    <t>1.6.</t>
  </si>
  <si>
    <t>1.7.</t>
  </si>
  <si>
    <t>1.8.</t>
  </si>
  <si>
    <t>1.8.1.</t>
  </si>
  <si>
    <t>1.9.</t>
  </si>
  <si>
    <t>1.9.1.</t>
  </si>
  <si>
    <t>2.3.1.</t>
  </si>
  <si>
    <t>Основное мероприятие: Создание условий для организации дополнительного образования населения Томского района</t>
  </si>
  <si>
    <t>Основное мероприятие "Реконструкция, текущий и капитальный ремонт детских школ искусств Томского района"</t>
  </si>
  <si>
    <t>Основное мероприятие "Развитие внутреннего и въездного туризма на территории Томского района"</t>
  </si>
  <si>
    <t>Количество организаций дополнительного образования, работники которых получают выплаты стимулирующего характера и надбавки, ед.</t>
  </si>
  <si>
    <t>Количество культурно-досуговых учреждений, действующих на территории Томского района, ед.</t>
  </si>
  <si>
    <t>Количество посетителей и участников мероприятий, чел.</t>
  </si>
  <si>
    <t>Число посещений библиотек на 1000 жителей, ед.</t>
  </si>
  <si>
    <t>Количество обучающихся по дополнительным образовательным программам, чел.</t>
  </si>
  <si>
    <t>Количество учреждений дополнительного образования детей, улучшивших состояние зданий и сооружений в результате текущего и капитального ремонта, ед.</t>
  </si>
  <si>
    <t>Общий объем туристского потока в районе, тыс. чел.</t>
  </si>
  <si>
    <t>Количество мероприятий, направленных на развитие приоритетных видов туризма, ед.</t>
  </si>
  <si>
    <t>Количество новых книг в фондах библиотек Томского района, шт.</t>
  </si>
  <si>
    <t>Количество участников соревнований различного уровня (чел./посещений), проводимых на территории района</t>
  </si>
  <si>
    <t>Основное мероприятие "Молодежь, физическая культура и спорт в Томском районе"</t>
  </si>
  <si>
    <t>Численность лиц, систематически занимающихся физической культурой и спортом</t>
  </si>
  <si>
    <t>Количество учреждений Томского района, предоставляющих услуги физической культуры и спорта населению, ед.</t>
  </si>
  <si>
    <t>Доля граждан старшего поколения, привлекаемых к участию в мероприятиях, проводимых на территории Томского района, %</t>
  </si>
  <si>
    <t>Основное мероприятие "Повышение качества жизни граждан старшего поколения Томского района"</t>
  </si>
  <si>
    <t>Количество детей-сирот и детей, оставшихся без попечения родителей, получивших помощь, чел.</t>
  </si>
  <si>
    <t>Количество детей-сирот и детей, оставшихся без попечения родителей, лиц из их числа, получивших жилые помещения по договорам найма специализированных жилых помещений, чел.</t>
  </si>
  <si>
    <t>Количество граждан, улучшивших жилищные условия, чел.</t>
  </si>
  <si>
    <t>Основное мероприятие "Профилактика правонарушений и обеспечение общественной безопасности на территории Томского района"</t>
  </si>
  <si>
    <t>Количество организованных мероприятий в области правового просвещения и профилактики правонарушений, ед.</t>
  </si>
  <si>
    <t>Уровень доступности социальных услуг для населения Томского района, %</t>
  </si>
  <si>
    <t>Удельный вес участвующих в культурной жизни Томского района в численности населения Томского района, %</t>
  </si>
  <si>
    <t>Удельный вес занимающихся физической культурой в численности населения Томского района, %</t>
  </si>
  <si>
    <t>Доля жителей Томского района, удовлетворенных предоставляемыми социальными услугами, в общем количестве опрошенных, %</t>
  </si>
  <si>
    <t>Количество зарегистрированных правонарушений, посягающих на общественный порядок и общественную безопасность, ед.</t>
  </si>
  <si>
    <t>Целью МП - социальное развитие Томского района</t>
  </si>
  <si>
    <t xml:space="preserve"> Цель ПП - Развитие единого культурного пространства на территории Томского района</t>
  </si>
  <si>
    <t xml:space="preserve"> Цель ПП - Повышение уровня физической подготовленности жителей Томского района</t>
  </si>
  <si>
    <t xml:space="preserve"> Цель ПП - Повышение качества жизни жителей Томского района и степени их социальной защищенности</t>
  </si>
  <si>
    <t xml:space="preserve"> Цель ПП - Снижение криминализации общества</t>
  </si>
  <si>
    <t>N п/п</t>
  </si>
  <si>
    <t>Доля сельских поселений Томского района, пополнивших книжные фонды, %</t>
  </si>
  <si>
    <t>х</t>
  </si>
  <si>
    <t>Основное мероприятие 1: Развитие культурно-досуговой и профессиональной деятельности, направленной на творческую самореализацию населения Томского района</t>
  </si>
  <si>
    <t>Основное мероприятие 2: "Софинансирование капитального ремонта учреждений культуры"</t>
  </si>
  <si>
    <t>Количество учреждений, в которых был проведен капитальный и текущий ремонт</t>
  </si>
  <si>
    <t>Основное мероприятие: "Создание условий для организации библиотечного обслуживания населения Томского района"</t>
  </si>
  <si>
    <t>Количество посетителей и участников культурно-досуговых мероприятий, чел.</t>
  </si>
  <si>
    <t>Количество смемй. Которым оказана социальная поддержка</t>
  </si>
  <si>
    <t>Муниципальная программа "Социальное развитие Томского района на 2016-2020 годы"</t>
  </si>
  <si>
    <t>Отклонение</t>
  </si>
  <si>
    <t>14</t>
  </si>
  <si>
    <t>Основное мероприятие 1: "Развитие массового спорта и подготовка спортивных сборных команд Томского района"</t>
  </si>
  <si>
    <r>
      <t xml:space="preserve">                               ОТЧЕТ ОБ ИСПОЛНЕНИИ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rFont val="Times New Roman"/>
        <family val="1"/>
        <charset val="204"/>
      </rPr>
      <t>"Социальное развитие Томского района на 2016 - 2020 годы" ЗА 2017 ГОД</t>
    </r>
  </si>
  <si>
    <t>8,1 изначально ошибочно запланировали в данном мероприятии, 25.12.2018 эти лимиты были перенесены на мероприятие 2.2. фактический остаток 27</t>
  </si>
  <si>
    <t>8,1 стоят по бюджетной  росписи с 25.12.2018. 201 - остаток сформировался в связи с непроведением спортивных мероприятий.</t>
  </si>
  <si>
    <t xml:space="preserve">В связи с уточнением численности получателей. </t>
  </si>
  <si>
    <t>Из них: 233,3 остаток средств в связи с уточнением численности получателей доплат к тарифной ставке. В декабре департамент снизил объем ассигнований по "дорожной карте" на  1629,1, указанная сумма не была учтена в решении о бюджете.</t>
  </si>
  <si>
    <t>Отмена социально - значимых мероприятий, расторжение муниципальных контрактов.</t>
  </si>
  <si>
    <t xml:space="preserve">Бюджетные ассигнования, подлежащие оптимизации. </t>
  </si>
  <si>
    <t>Экономия в процессе проведения электронного аукциона.</t>
  </si>
  <si>
    <t>В ДШИ Кисловка до конца года не были выполнены работы в полном объеме, перенесли остатки на 2019 год</t>
  </si>
  <si>
    <t>Остаток средств на строительство "Парка советского периода" в с. Рыбалово</t>
  </si>
  <si>
    <t>36 - бюджетные ассигнования, подлежащие оптимизации. 50,5 - экономия ФОТ библиотеки заречного сельского поселения.</t>
  </si>
  <si>
    <t>Федеральное казначейство не обработало платеж, набранный 29.12. Средства на награждение дружинниковю</t>
  </si>
  <si>
    <t>Д.К. Празукин</t>
  </si>
  <si>
    <t>И.о. Заместителя Главы Томского района-начальника                                                   Управления по социальной политике</t>
  </si>
  <si>
    <t>В связи с увеличением суммы выплаты на 1 получателя</t>
  </si>
  <si>
    <t>Остатток образовался в связи с отсутствием заявителей</t>
  </si>
  <si>
    <t>85 - остаток подписки газеты на 2-е полугодие, 84,5 - остаток в связи с непроведение мероприятий, 24,5 - не в полном объеме исполнен контракт на цветы, 19,7 - остаток средств субсидии на организацияю международного дня старшего поколения в Мирненском сп</t>
  </si>
  <si>
    <t>Основное мероприятие 3 : " Создание условий для обеспечения поселений, входящих в состав муниципального района услугами по организации досуга и обеспечения жителей поселения услугами организаций культуры</t>
  </si>
  <si>
    <t>Основное мероприятие 4: "Софинансирование приобретения помещения для обеспечения поселений, входящих в состав муниципального района услугами по организации досуга и обеспечения жителей поселения услугами организаций культуры"</t>
  </si>
  <si>
    <t>Количество учреждений, шт.</t>
  </si>
  <si>
    <t>Количество помещений, шт.</t>
  </si>
  <si>
    <t>в связи с уточнением среднесписочной численности работников муниципальных учреждений культуры и с ограничениями сотрудников 65лет и старше утвержденными Распоряжением Администрации Томской области от 18.03.2020 № 156-ра (с изменениями)</t>
  </si>
  <si>
    <t>бюджетные ассигнования, подлежащие оптимизации</t>
  </si>
  <si>
    <t>в связи с уточнением цены строительного контроля</t>
  </si>
  <si>
    <t>в связи с ограничениями в отношении проведения мероприятий</t>
  </si>
  <si>
    <t>Основное мероприятие 2: "Развитие материально-технической базы для занятий спортом, физической культурой по месту жительства"</t>
  </si>
  <si>
    <t>Уровень обеспеченности граждан спортивными сооружениями исходя из единовременной пропускной способности объектов спорта ,  %</t>
  </si>
  <si>
    <t>Количество участников соревнований различного уровня, проводимых на территории района, чел./посещений</t>
  </si>
  <si>
    <t xml:space="preserve"> 180,0тыс.руб. - бюджетные ассигнования, подлежащие оптимизации; 2 000 ,0 тыс.руб.- по причине отклонения заявок на электронный аукцион по приобретению снегоходов в связи с несоответствием документации</t>
  </si>
  <si>
    <t>Основное мероприятие 3 "Спорт- норма жизни"</t>
  </si>
  <si>
    <t>на софинансирование обеспечения условий для развития физической культуры и массового спорта  за счет средств Администрации Мирненского поселения для МБУ « СКЦ « Радость» п. Мирный. Средства будут перечислены МБУ «СКЦ «Радость» п. Мирный в 2021 году.</t>
  </si>
  <si>
    <t>в связи с отсутствием получателя призовых средств</t>
  </si>
  <si>
    <t>в связи с экономией на оказание услуг по делопроизводству Администрации Томского района в рамках деятельности Совета общественной организации ветеранов (пенсионеров) войны и труда Томского района.</t>
  </si>
  <si>
    <t>Основное мероприятие «Формирование законопослушного поведения участников дорожного движения»</t>
  </si>
  <si>
    <t>Количество участников мероприятий, чел.</t>
  </si>
  <si>
    <t xml:space="preserve">Состояние общей преступности на 100 тысяч населения, ед. </t>
  </si>
  <si>
    <t>Число лиц погибших в ДТП на 100 тысяч населения, ед.</t>
  </si>
  <si>
    <t>Число лиц погибших в ДТП, на 10 тысяч транспортных средств, ед.</t>
  </si>
  <si>
    <t>Получатель отказался от выплаты</t>
  </si>
  <si>
    <t>Снижение цены</t>
  </si>
  <si>
    <t>в связи с уменьшениме количества получателей</t>
  </si>
  <si>
    <t>в связи с эпидемиологической обстановкой</t>
  </si>
  <si>
    <t>в связи с невозможностью проведения мероприятий</t>
  </si>
  <si>
    <t>Бюджет сельских поселений, тыс. руб.</t>
  </si>
  <si>
    <t>Основное мероприятие 4 "Разработка ПСД спортивных объектов Томского района"</t>
  </si>
  <si>
    <t>Количество разработанной проектно-сметных документацийи,ед.</t>
  </si>
  <si>
    <t>Задача 4 подпрограммы 3 " Совершенствование системы поощерений граждан и коллективов организаций Томского района"</t>
  </si>
  <si>
    <t>Основное мероприятие "Совершенствование системы поощерений граждан и коллективов организаций Томского района"</t>
  </si>
  <si>
    <t>Доля житетелей Томского района, поощеренных денежной премией, %</t>
  </si>
  <si>
    <t>3.4</t>
  </si>
  <si>
    <t>3.4.1</t>
  </si>
  <si>
    <t xml:space="preserve">80, 4– невостребованные денежные средства на выплату поощрения гражданам и коллективам организаций Томского района. 
169 ,9 - экономия денежных средств в результате проведения торгов на закупку товаров, работ и услуг для  поощрения гражданам и коллективам организаций Томского района. 
</t>
  </si>
  <si>
    <t>Количество модельных муниципальних библиотек - 1 ед.</t>
  </si>
  <si>
    <t>1)Доля детей и молодежи (возраст 3-29 лет), проживающих в Томском районе, систематически занимающихся физической культурой и спортом, в общей численности детей и молодежи</t>
  </si>
  <si>
    <t>Доля занимающихся физической культурой в численности населения томского района от 3 до 79 лет, %:</t>
  </si>
  <si>
    <t>2)Доля граждан среднего возраста (женщины: 30-54; мужчины: 30-59 лет), проживающих в Томском районе, систематически занимающихся физической культурой и спортом, в общей численности граждан среднего возраста</t>
  </si>
  <si>
    <t>3) Доля граждан старшего возраста (женщины: 55-79; мужчины: 60-79 лет), проживающих в Томском районе, систематически занимающихся физической культурой и спортом, в общей численности граждан старшего возраста</t>
  </si>
  <si>
    <t>Плановые значения не верно расчитаны. В соответствии с расчетной формулой план = 2615. Не выполнение плана в связи с целью снижения риска распространения коронавирусной инфекции</t>
  </si>
  <si>
    <t>М.С. Алистратова</t>
  </si>
  <si>
    <t>40-87-61</t>
  </si>
  <si>
    <t xml:space="preserve">                               ОТЧЕТ ОБ ИСПОЛНЕНИИ МУНИЦИПАЛЬНОЙ ПРОГРАММЫ ЗА 2020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</si>
  <si>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остаток средств  за счеза счет экономии оплаты налога на имущества в размере и экономии средств дотации на повышения фонда оплаты труда работников, подпадающие под реализацию Указов Президента Российской Федерации.</t>
  </si>
  <si>
    <t>Начальник Управления ____________________________Ю.А. Кобзева</t>
  </si>
  <si>
    <t xml:space="preserve">                               ОТЧЕТ ОБ ИСПОЛНЕНИИ МУНИЦИПАЛЬНОЙ ПРОГРАММЫ ЗА 2021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</si>
  <si>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Муниципальная программа "Социальное развитие Томского района "</t>
  </si>
  <si>
    <t>Муниципальная программа "Социальное развитие Томского района ", всего</t>
  </si>
  <si>
    <t>Основное мероприятие "Развитие профессионального искусства и народного творчества"</t>
  </si>
  <si>
    <t>Основное мероприятие"Создание условий для развития кадрового потенциала в Томском районе в сфере культуры и архивного дела"</t>
  </si>
  <si>
    <t>Основное мероприятие "Развитие культурно-досуговой и профессиональной деятельности, направленной на творческую самореализацию населения Томского района"</t>
  </si>
  <si>
    <t>Задача 4 подпрограммы 1 "Создание условий для обеспечения поселений, входящих в состав муниципального района услугами по организации досуга и обеспечения жителей поселения услугами организаций культуры"</t>
  </si>
  <si>
    <t>Основное мероприятие: "Создание условий для обеспечения поселений, входящих в состав муниципального района услугами по организации досуга и обеспечения жителей поселения услугами организаций культуры"</t>
  </si>
  <si>
    <t>Задача 5 подпрограммы 1 "Создание условий для организации библиотечного обслуживания, комплектования и обеспечение сохранности библиотечных фондов библиотек населения Томского района"</t>
  </si>
  <si>
    <t>Задача 6 подпрограммы 1 "Создание условий для организации дополнительного образования населения Томского района"</t>
  </si>
  <si>
    <t>Основное мероприятие "Создание условий для организации дополнительного образования населения Томского района"</t>
  </si>
  <si>
    <t>Задача 7 подпрограммы 1 "Реконструкция, текущий и капитальный ремонт детских школ искусств Томского района"</t>
  </si>
  <si>
    <t>Задача 8 подпрограммы 1 "Культурная среда"</t>
  </si>
  <si>
    <t>Основное мероприятие 1 "Культурная среда"</t>
  </si>
  <si>
    <t>Задача 9 подпрограммы 1 "Развитие внутреннего и въездного туризма на территории Томского района"</t>
  </si>
  <si>
    <t>Основное мероприятие 2: "Создание условий для развития туристической деятельности и поддержка развития приоритетных направлений туризма"</t>
  </si>
  <si>
    <t>Основное мероприятие  1"Развитие внутреннего и въездного туризма  для развития туристической деятельности и поддержки приоритетных направлений туризма на территории Томского района"</t>
  </si>
  <si>
    <t>Задача 10 подпрограммы 1 "Творческие люди"</t>
  </si>
  <si>
    <t>1.10.</t>
  </si>
  <si>
    <t>Основное мероприятие "Творческие люди"</t>
  </si>
  <si>
    <t>1.9.2.</t>
  </si>
  <si>
    <t>1.10.1.</t>
  </si>
  <si>
    <t>1.7.1.</t>
  </si>
  <si>
    <t>1.6.1.</t>
  </si>
  <si>
    <t>1.5.1.</t>
  </si>
  <si>
    <t>1.4.1.</t>
  </si>
  <si>
    <t>1.3.1.</t>
  </si>
  <si>
    <t xml:space="preserve"> Цель ПП - Создание условий для развития физической культуры и спорта, эффективной молодежной политики Томского района</t>
  </si>
  <si>
    <t>Подпрограмма 2 "Развитие молодежной политики, физической культуры и спорта в Томском районе"</t>
  </si>
  <si>
    <t>Задача 2 подпрограммы 2 "Создание безопасной, качественной материально-технической базы спортивной инфраструктуры Томского района"</t>
  </si>
  <si>
    <t>Основное мероприятие :  "Развитие массового спорта и подготовка спортивных сборных команд Томского района"</t>
  </si>
  <si>
    <t>Основное мероприятие "Развитие материально-технической базы спортивной инфраструктуры Томского района"</t>
  </si>
  <si>
    <t>Задача 3 подпрограммы 2 "Создание благоприятных условий для увеличения охвата населения спортом и физической культурой в Томском районе"</t>
  </si>
  <si>
    <t>Основное мероприятие  "Спорт - норма жизни"</t>
  </si>
  <si>
    <t>Задача 4 подпрограммы 2 "Создание условий для развития эффективной молодежной политики в Томском районе"</t>
  </si>
  <si>
    <t>Основное мероприятие "Развитие и реализация потенциала молодежи в Томском районе"</t>
  </si>
  <si>
    <t>2.4.</t>
  </si>
  <si>
    <t>2.4.1.</t>
  </si>
  <si>
    <t>2.2.1.</t>
  </si>
  <si>
    <t>2.1.1.</t>
  </si>
  <si>
    <t>Подпрограмма 3  "Повышение качества жизни отдельных категорий жителей и формирование благоприятной социальной среды Томского района"</t>
  </si>
  <si>
    <t xml:space="preserve"> Цель ПП - Улучшение положения и  качества жизни отдельных категорий жителей Томского района</t>
  </si>
  <si>
    <t>Задача 1 подпрограммы 3 "Повышение качества жизни отдельных категории жителей Томского района"</t>
  </si>
  <si>
    <t>Задача 2 подпрограммы 3 "Развитие форм жизнеустройства детей-сирот и детей, оставшихся без попечения родителей"</t>
  </si>
  <si>
    <t>Основное мероприятие "Организация работы по развитию форм жизнеустройства детей-сирот и детей, оставшихся без попечения родителей"</t>
  </si>
  <si>
    <t>Задача 3 подпрограммы 3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</si>
  <si>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</si>
  <si>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Задача 4 подпрограммы 3 " Улучшение жилищных условий категорий граждан, предусмотренных Федеральным законом от 12.01.1995 № 5-ФЗ «О ветеранах», бывших несовершеннолетних узников концлагерей, вдов погибших (умерших) участников ВОВ 1941 - 1945 годов, не вступивших в повторный брак"</t>
  </si>
  <si>
    <t>Основное мероприятие "Исполнение принятых обязательств по социальной поддержке отдельных категорий граждан за счет средств областного бюджета"</t>
  </si>
  <si>
    <t xml:space="preserve">Задача 5 "Совершенствование системы поощрений граждан и коллективов организаций Томского района"  </t>
  </si>
  <si>
    <t>3.5.</t>
  </si>
  <si>
    <t xml:space="preserve">Основное мероприятие  «Совершенствование системы поощрений граждан и коллективов организаций Томского района» </t>
  </si>
  <si>
    <t>3.5.1.</t>
  </si>
  <si>
    <t>Задача 6 "Формирование благоприятной социальной среды Томского района"</t>
  </si>
  <si>
    <t>3.6.</t>
  </si>
  <si>
    <t>Основное мероприятие   "Формирование благоприятной социальной среды Томского района"</t>
  </si>
  <si>
    <t>3.6.1.</t>
  </si>
  <si>
    <t>Уровень доступности мероприятий, оказанных в рамках социального развития  населения Томского района, %</t>
  </si>
  <si>
    <t>Количество посетителей и участников  мероприятий, чел.</t>
  </si>
  <si>
    <t xml:space="preserve">Количество учреждений, шт </t>
  </si>
  <si>
    <t>Количество учреждений, шт</t>
  </si>
  <si>
    <t>Число посещений библиотек на 1000 жителей, ед</t>
  </si>
  <si>
    <t>Количество учреждений дополнительного образования детей улучшивших состояние зданий и сооружений в результате текущего и капитального ремонта. Ед.</t>
  </si>
  <si>
    <t>Количество созданных, отремонтированных и капитально отремонтированных объектов в сфере культуры. Ед.</t>
  </si>
  <si>
    <t>Количество учреждений победивших по результатам областного конкурса</t>
  </si>
  <si>
    <t>Доля населения Томского района (возраст 3 - 79 лет), систематически занимающегося физической культурой и спортом, %</t>
  </si>
  <si>
    <t>Доля молодежи (возраст 14 - 35 лет), положительно оценивающей возможности для развития и самореализации молодежи в регионе,%</t>
  </si>
  <si>
    <t>Количество участников официальных физкультурных мероприятий и спортивных мероприятий Томского района, чел.</t>
  </si>
  <si>
    <t>Количество спортсменов сборных команд Томского района, участников официальных физкультурных и спортивных мероприятий межмуниципального, регионального и всероссийского уровня, тренировочных мероприятий, чел.</t>
  </si>
  <si>
    <t>Уровень обеспеченности граждан Томского района спортивными сооружениями исходя из единовременной пропускной способности объектов спорта, %</t>
  </si>
  <si>
    <t>Количество спортивных сооружений на конец отчетного периода, ед.</t>
  </si>
  <si>
    <t>Количество спортивных сооружений на которых проведены капитальный ремонт и реконструкция, ед.</t>
  </si>
  <si>
    <t>Доля детей и молодежи (возраст 3 - 29 лет), проживающих в Томском районе, систематически занимающихся физической культурой и спортом, в общей численности детей и молодежи, %</t>
  </si>
  <si>
    <t>Доля граждан среднего возраста (женщины: 30 - 54 года; мужчины: 30 - 59 лет), проживающих в Томском районе, систематически занимающихся физической культурой и спортом, в общей численности граждан среднего возраста, %</t>
  </si>
  <si>
    <t>Доля граждан старшего возраста (женщины: 55 - 79 лет; мужчины: 60 - 79 лет), проживающих в Томском районе, систематически занимающихся физической культурой и спортом, в общей численности граждан старшего возраста, %</t>
  </si>
  <si>
    <t>Количество созданных малобюджетных спортивных площадок по месту жительства и учебы</t>
  </si>
  <si>
    <t>Количество участников культурно-массовых мероприятий с участием молодежи в возрасте от 14 до 30 лет, чел.</t>
  </si>
  <si>
    <t>Доля детей и молодежи (возраст 3 - 29 лет), проживающих в Томском районе, систематически занимающихся физической культурой и спортом, в общей численности детей и молодежи, %/Доля граждан среднего возраста (женщины: 30 - 54 года; мужчины: 30 - 59 лет), проживающих в Томском районе, систематически занимающихся физической культурой и спортом, в общей численности граждан среднего возраста, %/Доля граждан старшего возраста (женщины: 55 - 79 лет; мужчины: 60 - 79 лет), проживающих в Томском районе, систематически занимающихся физической культурой и спортом, в общей численности граждан старшего возраста, %</t>
  </si>
  <si>
    <t>69,5/26/9</t>
  </si>
  <si>
    <t>Доля граждан из числа отдельных категорий жителей Томского района, участников мероприятий программы, %</t>
  </si>
  <si>
    <t>Доля граждан старшего поколения, привлекаемых к участию в мероприятиях, проводимых на территории Томского района,%</t>
  </si>
  <si>
    <t>Удельный вес детей-сирот и детей, оставшихся без попечения родителей, жизнеустроенных в замещающую семью, от числа выявленных детей-сирот и детей, оставшихся без попечения родителей,%</t>
  </si>
  <si>
    <t>Удельный вес детей-сирот и детей, оставшихся без попечения родителей, жизнеустроенных в замещающую семью, от числа выявленных детей-сирот и детей, оставшихся без попечения родителей, %.</t>
  </si>
  <si>
    <t>Доля жителей Томского района, привлекаемых к поощрению Администрацией Томского района,%</t>
  </si>
  <si>
    <t>Количество сельских поселений, получивших иной межбюджетный трансферт,шт</t>
  </si>
  <si>
    <t>Количеситво сельских поселений, шт.</t>
  </si>
  <si>
    <t>Переданы полномочия по Наумовскому дому культуры</t>
  </si>
  <si>
    <t>в связи с набором групповых занятий</t>
  </si>
  <si>
    <t>В связи с ограничениями на проведение крупных массовых мероприятий</t>
  </si>
  <si>
    <t>Основное мероприятие: "Создание условий для организации библиотечного обслуживания, комплектования и обеспечение сохранности библиотечных фондов библиотек населения Томского района"</t>
  </si>
  <si>
    <t xml:space="preserve">в связи с уточнением среднесписочной численности работников муниципальных учреждений культуры </t>
  </si>
  <si>
    <t>в связи с уточнением среднесписочной численности работников муниципальных учреждений культуры</t>
  </si>
  <si>
    <t>Отказ от получения или смерть получателя</t>
  </si>
  <si>
    <t>Соглашения заключены с 18 сельскими поселениями, одно отказалось от заключения соглашения</t>
  </si>
  <si>
    <t>Не согласованные с прокуратурой нормативно-правовые акты, в связи с этим произведен возврат средств.</t>
  </si>
  <si>
    <t>в связи с уточнением стоимости ремонтных работ согласно сметыного расчета</t>
  </si>
  <si>
    <t>Сумма пожертвования на приобретение оборудования для создания детской спортивной площадки в  с. Александровское Малиновского сельского поселения Томского района по согласованию перенесена на 2022 год</t>
  </si>
  <si>
    <t>В связи с ограничениями на проведение массовых мероприятий</t>
  </si>
  <si>
    <t>в всязи с экономийе после проведения конкурсных процедур</t>
  </si>
  <si>
    <t>в связи с экономией на поставку переодических печатных изданий газеты "Томское предместье"</t>
  </si>
  <si>
    <t>В связи с изменением количества получателей</t>
  </si>
  <si>
    <t>В связи с тем, что не состоялся аукцион на комплектования книжных фондов                     библиотек муниципальных образований и государственных общедоступных библиотек      субъектов Российской Федерации, кроме гг. Москвы и Санкт-Петербурга ( не было подано заявок на участие)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</si>
</sst>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165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49" fontId="4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165" fontId="11" fillId="2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165" fontId="7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1" fillId="2" borderId="0" xfId="0" applyFont="1" applyFill="1"/>
    <xf numFmtId="0" fontId="2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2" fillId="2" borderId="0" xfId="0" applyFont="1" applyFill="1"/>
    <xf numFmtId="0" fontId="2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zoomScale="82" zoomScaleNormal="82" workbookViewId="0">
      <pane ySplit="9" topLeftCell="A10" activePane="bottomLeft" state="frozen"/>
      <selection pane="bottomLeft" sqref="A1:XFD1048576"/>
    </sheetView>
  </sheetViews>
  <sheetFormatPr defaultColWidth="9.140625" defaultRowHeight="15" x14ac:dyDescent="0.25"/>
  <cols>
    <col min="1" max="1" width="11.140625" style="2" customWidth="1"/>
    <col min="2" max="2" width="59.5703125" style="3" customWidth="1"/>
    <col min="3" max="3" width="10.85546875" style="2" customWidth="1"/>
    <col min="4" max="4" width="10" style="4" customWidth="1"/>
    <col min="5" max="5" width="11" style="2" customWidth="1"/>
    <col min="6" max="6" width="11.42578125" style="4" customWidth="1"/>
    <col min="7" max="7" width="10" style="2" customWidth="1"/>
    <col min="8" max="8" width="16.5703125" style="2" customWidth="1"/>
    <col min="9" max="9" width="6.28515625" style="2" customWidth="1"/>
    <col min="10" max="10" width="6.140625" style="2" customWidth="1"/>
    <col min="11" max="11" width="11.28515625" style="2" customWidth="1"/>
    <col min="12" max="12" width="12" style="2" customWidth="1"/>
    <col min="13" max="13" width="13.5703125" style="2" customWidth="1"/>
    <col min="14" max="14" width="42.28515625" style="7" customWidth="1"/>
    <col min="15" max="15" width="36.28515625" style="2" customWidth="1"/>
    <col min="16" max="17" width="9.28515625" style="2" bestFit="1" customWidth="1"/>
    <col min="18" max="18" width="16.7109375" style="2" customWidth="1"/>
    <col min="19" max="19" width="15.140625" style="6" customWidth="1"/>
    <col min="20" max="20" width="12.7109375" style="6" customWidth="1"/>
    <col min="21" max="16384" width="9.140625" style="6"/>
  </cols>
  <sheetData>
    <row r="1" spans="1:22" x14ac:dyDescent="0.25">
      <c r="N1" s="122" t="s">
        <v>13</v>
      </c>
      <c r="O1" s="122"/>
      <c r="P1" s="122"/>
      <c r="Q1" s="122"/>
      <c r="R1" s="5"/>
    </row>
    <row r="2" spans="1:22" x14ac:dyDescent="0.25">
      <c r="O2" s="5"/>
      <c r="P2" s="5"/>
      <c r="Q2" s="5"/>
      <c r="R2" s="5"/>
    </row>
    <row r="4" spans="1:22" s="8" customFormat="1" x14ac:dyDescent="0.25">
      <c r="A4" s="120" t="s">
        <v>118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22" s="8" customFormat="1" ht="18.75" x14ac:dyDescent="0.25">
      <c r="A5" s="120" t="s">
        <v>114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22" s="8" customFormat="1" x14ac:dyDescent="0.25">
      <c r="A6" s="4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0"/>
      <c r="O6" s="4"/>
      <c r="P6" s="4"/>
      <c r="Q6" s="4"/>
      <c r="R6" s="4"/>
    </row>
    <row r="7" spans="1:22" s="8" customFormat="1" ht="110.25" x14ac:dyDescent="0.25">
      <c r="A7" s="123" t="s">
        <v>105</v>
      </c>
      <c r="B7" s="124" t="s">
        <v>0</v>
      </c>
      <c r="C7" s="123" t="s">
        <v>1</v>
      </c>
      <c r="D7" s="123"/>
      <c r="E7" s="123" t="s">
        <v>2</v>
      </c>
      <c r="F7" s="123"/>
      <c r="G7" s="123" t="s">
        <v>3</v>
      </c>
      <c r="H7" s="123"/>
      <c r="I7" s="123" t="s">
        <v>4</v>
      </c>
      <c r="J7" s="123"/>
      <c r="K7" s="123" t="s">
        <v>5</v>
      </c>
      <c r="L7" s="123"/>
      <c r="M7" s="11" t="s">
        <v>115</v>
      </c>
      <c r="N7" s="12" t="s">
        <v>6</v>
      </c>
      <c r="O7" s="11" t="s">
        <v>7</v>
      </c>
      <c r="P7" s="123" t="s">
        <v>8</v>
      </c>
      <c r="Q7" s="123"/>
      <c r="R7" s="11" t="s">
        <v>9</v>
      </c>
      <c r="S7" s="13"/>
    </row>
    <row r="8" spans="1:22" s="13" customFormat="1" ht="18" customHeight="1" x14ac:dyDescent="0.25">
      <c r="A8" s="123"/>
      <c r="B8" s="124"/>
      <c r="C8" s="11" t="s">
        <v>10</v>
      </c>
      <c r="D8" s="11" t="s">
        <v>11</v>
      </c>
      <c r="E8" s="11" t="s">
        <v>10</v>
      </c>
      <c r="F8" s="11" t="s">
        <v>11</v>
      </c>
      <c r="G8" s="11" t="s">
        <v>10</v>
      </c>
      <c r="H8" s="11" t="s">
        <v>11</v>
      </c>
      <c r="I8" s="11" t="s">
        <v>10</v>
      </c>
      <c r="J8" s="11" t="s">
        <v>11</v>
      </c>
      <c r="K8" s="11" t="s">
        <v>10</v>
      </c>
      <c r="L8" s="11" t="s">
        <v>11</v>
      </c>
      <c r="M8" s="11"/>
      <c r="N8" s="12"/>
      <c r="O8" s="11"/>
      <c r="P8" s="11" t="s">
        <v>10</v>
      </c>
      <c r="Q8" s="11" t="s">
        <v>11</v>
      </c>
      <c r="R8" s="11"/>
    </row>
    <row r="9" spans="1:22" s="13" customFormat="1" ht="15.75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4" t="s">
        <v>116</v>
      </c>
      <c r="O9" s="11">
        <v>15</v>
      </c>
      <c r="P9" s="11">
        <v>16</v>
      </c>
      <c r="Q9" s="11">
        <v>17</v>
      </c>
      <c r="R9" s="11">
        <v>18</v>
      </c>
      <c r="T9" s="15"/>
      <c r="U9" s="15"/>
      <c r="V9" s="15"/>
    </row>
    <row r="10" spans="1:22" s="13" customFormat="1" ht="31.5" x14ac:dyDescent="0.25">
      <c r="A10" s="16"/>
      <c r="B10" s="17" t="s">
        <v>14</v>
      </c>
      <c r="C10" s="1">
        <f t="shared" ref="C10:K10" si="0">C12+C34+C42+C53</f>
        <v>5134.7999999999993</v>
      </c>
      <c r="D10" s="1">
        <f t="shared" si="0"/>
        <v>5134.7999999999993</v>
      </c>
      <c r="E10" s="1">
        <f t="shared" si="0"/>
        <v>132045.09999999998</v>
      </c>
      <c r="F10" s="1">
        <f t="shared" si="0"/>
        <v>127724.00000000001</v>
      </c>
      <c r="G10" s="1">
        <f t="shared" si="0"/>
        <v>63946.9</v>
      </c>
      <c r="H10" s="1">
        <f t="shared" si="0"/>
        <v>62538.8</v>
      </c>
      <c r="I10" s="1">
        <f t="shared" si="0"/>
        <v>0</v>
      </c>
      <c r="J10" s="1">
        <f t="shared" si="0"/>
        <v>0</v>
      </c>
      <c r="K10" s="1">
        <f t="shared" si="0"/>
        <v>201126.8</v>
      </c>
      <c r="L10" s="1">
        <f>L12+L34+L42+L53</f>
        <v>195397.60000000003</v>
      </c>
      <c r="M10" s="1">
        <f>K10-L10</f>
        <v>5729.1999999999534</v>
      </c>
      <c r="N10" s="18"/>
      <c r="O10" s="16" t="s">
        <v>12</v>
      </c>
      <c r="P10" s="16" t="s">
        <v>12</v>
      </c>
      <c r="Q10" s="16" t="s">
        <v>12</v>
      </c>
      <c r="R10" s="16" t="s">
        <v>12</v>
      </c>
      <c r="S10" s="19">
        <f>C10+E10+G10+I10</f>
        <v>201126.79999999996</v>
      </c>
      <c r="T10" s="19">
        <f>D10+F10+H10+J10</f>
        <v>195397.60000000003</v>
      </c>
      <c r="U10" s="19">
        <f>L10-T10</f>
        <v>0</v>
      </c>
      <c r="V10" s="15"/>
    </row>
    <row r="11" spans="1:22" s="13" customFormat="1" ht="47.25" x14ac:dyDescent="0.25">
      <c r="A11" s="16"/>
      <c r="B11" s="17" t="s">
        <v>100</v>
      </c>
      <c r="C11" s="1" t="s">
        <v>12</v>
      </c>
      <c r="D11" s="1" t="s">
        <v>12</v>
      </c>
      <c r="E11" s="1" t="s">
        <v>12</v>
      </c>
      <c r="F11" s="1" t="s">
        <v>12</v>
      </c>
      <c r="G11" s="1" t="s">
        <v>12</v>
      </c>
      <c r="H11" s="1" t="s">
        <v>12</v>
      </c>
      <c r="I11" s="1" t="s">
        <v>12</v>
      </c>
      <c r="J11" s="1" t="s">
        <v>12</v>
      </c>
      <c r="K11" s="1" t="s">
        <v>107</v>
      </c>
      <c r="L11" s="1" t="s">
        <v>107</v>
      </c>
      <c r="M11" s="1"/>
      <c r="N11" s="20"/>
      <c r="O11" s="16" t="s">
        <v>95</v>
      </c>
      <c r="P11" s="16">
        <v>100</v>
      </c>
      <c r="Q11" s="16">
        <v>100</v>
      </c>
      <c r="R11" s="16"/>
      <c r="S11" s="21"/>
      <c r="T11" s="19"/>
      <c r="U11" s="15"/>
      <c r="V11" s="15"/>
    </row>
    <row r="12" spans="1:22" s="23" customFormat="1" ht="47.25" x14ac:dyDescent="0.25">
      <c r="A12" s="16">
        <v>1</v>
      </c>
      <c r="B12" s="17" t="s">
        <v>15</v>
      </c>
      <c r="C12" s="1">
        <f t="shared" ref="C12:K12" si="1">C14+C16+C18+C21+C24+C26+C28+C30+C32</f>
        <v>564.4</v>
      </c>
      <c r="D12" s="1">
        <f t="shared" si="1"/>
        <v>564.4</v>
      </c>
      <c r="E12" s="1">
        <f t="shared" si="1"/>
        <v>66934.399999999994</v>
      </c>
      <c r="F12" s="1">
        <f t="shared" si="1"/>
        <v>64639.500000000007</v>
      </c>
      <c r="G12" s="1">
        <f t="shared" si="1"/>
        <v>52991.8</v>
      </c>
      <c r="H12" s="1">
        <f t="shared" si="1"/>
        <v>52036.3</v>
      </c>
      <c r="I12" s="1">
        <f t="shared" si="1"/>
        <v>0</v>
      </c>
      <c r="J12" s="1">
        <f t="shared" si="1"/>
        <v>0</v>
      </c>
      <c r="K12" s="1">
        <f t="shared" si="1"/>
        <v>120490.6</v>
      </c>
      <c r="L12" s="1">
        <f>L14+L16+L18+L21+L24+L26+L28+L30+L32</f>
        <v>117240.20000000003</v>
      </c>
      <c r="M12" s="1">
        <f t="shared" ref="M12:M56" si="2">K12-L12</f>
        <v>3250.3999999999796</v>
      </c>
      <c r="N12" s="18"/>
      <c r="O12" s="16" t="s">
        <v>12</v>
      </c>
      <c r="P12" s="16" t="s">
        <v>12</v>
      </c>
      <c r="Q12" s="16" t="s">
        <v>12</v>
      </c>
      <c r="R12" s="16" t="s">
        <v>12</v>
      </c>
      <c r="S12" s="21"/>
      <c r="T12" s="19">
        <f>D12+F12+H12+J12</f>
        <v>117240.20000000001</v>
      </c>
      <c r="U12" s="19">
        <f>L12-T12</f>
        <v>0</v>
      </c>
      <c r="V12" s="22"/>
    </row>
    <row r="13" spans="1:22" s="23" customFormat="1" ht="63" x14ac:dyDescent="0.25">
      <c r="A13" s="16"/>
      <c r="B13" s="24" t="s">
        <v>101</v>
      </c>
      <c r="C13" s="25" t="s">
        <v>12</v>
      </c>
      <c r="D13" s="25" t="s">
        <v>12</v>
      </c>
      <c r="E13" s="25" t="s">
        <v>12</v>
      </c>
      <c r="F13" s="25" t="s">
        <v>12</v>
      </c>
      <c r="G13" s="25" t="s">
        <v>12</v>
      </c>
      <c r="H13" s="25" t="s">
        <v>12</v>
      </c>
      <c r="I13" s="25" t="s">
        <v>12</v>
      </c>
      <c r="J13" s="25" t="s">
        <v>12</v>
      </c>
      <c r="K13" s="25" t="s">
        <v>107</v>
      </c>
      <c r="L13" s="25" t="s">
        <v>107</v>
      </c>
      <c r="M13" s="1"/>
      <c r="N13" s="12"/>
      <c r="O13" s="16" t="s">
        <v>96</v>
      </c>
      <c r="P13" s="16">
        <v>17</v>
      </c>
      <c r="Q13" s="16">
        <v>17</v>
      </c>
      <c r="R13" s="16"/>
      <c r="S13" s="21"/>
      <c r="T13" s="22"/>
      <c r="U13" s="22"/>
      <c r="V13" s="22"/>
    </row>
    <row r="14" spans="1:22" s="13" customFormat="1" ht="78.75" x14ac:dyDescent="0.25">
      <c r="A14" s="26" t="s">
        <v>44</v>
      </c>
      <c r="B14" s="24" t="s">
        <v>16</v>
      </c>
      <c r="C14" s="25">
        <f>C15</f>
        <v>0</v>
      </c>
      <c r="D14" s="25">
        <f t="shared" ref="D14:L14" si="3">D15</f>
        <v>0</v>
      </c>
      <c r="E14" s="25">
        <f t="shared" si="3"/>
        <v>8958.2999999999993</v>
      </c>
      <c r="F14" s="25">
        <f t="shared" si="3"/>
        <v>8525.7999999999993</v>
      </c>
      <c r="G14" s="25">
        <f t="shared" si="3"/>
        <v>362.6</v>
      </c>
      <c r="H14" s="25">
        <f t="shared" si="3"/>
        <v>345</v>
      </c>
      <c r="I14" s="25">
        <f t="shared" si="3"/>
        <v>0</v>
      </c>
      <c r="J14" s="25">
        <f t="shared" si="3"/>
        <v>0</v>
      </c>
      <c r="K14" s="25">
        <f>K15</f>
        <v>9320.9</v>
      </c>
      <c r="L14" s="25">
        <f t="shared" si="3"/>
        <v>8870.7999999999993</v>
      </c>
      <c r="M14" s="1">
        <f>K14-L14</f>
        <v>450.10000000000036</v>
      </c>
      <c r="N14" s="9"/>
      <c r="O14" s="11" t="s">
        <v>75</v>
      </c>
      <c r="P14" s="11">
        <v>4</v>
      </c>
      <c r="Q14" s="11">
        <v>4</v>
      </c>
      <c r="R14" s="11"/>
      <c r="S14" s="21"/>
      <c r="T14" s="19">
        <f>D14+F14+H14+J14</f>
        <v>8870.7999999999993</v>
      </c>
      <c r="U14" s="19">
        <f>L14-T14</f>
        <v>0</v>
      </c>
      <c r="V14" s="15"/>
    </row>
    <row r="15" spans="1:22" s="13" customFormat="1" ht="78.75" x14ac:dyDescent="0.25">
      <c r="A15" s="26" t="s">
        <v>45</v>
      </c>
      <c r="B15" s="24" t="s">
        <v>17</v>
      </c>
      <c r="C15" s="25">
        <v>0</v>
      </c>
      <c r="D15" s="25">
        <v>0</v>
      </c>
      <c r="E15" s="25">
        <v>8958.2999999999993</v>
      </c>
      <c r="F15" s="25">
        <v>8525.7999999999993</v>
      </c>
      <c r="G15" s="25">
        <v>362.6</v>
      </c>
      <c r="H15" s="25">
        <v>345</v>
      </c>
      <c r="I15" s="25">
        <v>0</v>
      </c>
      <c r="J15" s="25">
        <v>0</v>
      </c>
      <c r="K15" s="25">
        <f>C15+E15+G15</f>
        <v>9320.9</v>
      </c>
      <c r="L15" s="25">
        <f>H15+F15+D15</f>
        <v>8870.7999999999993</v>
      </c>
      <c r="M15" s="1">
        <f t="shared" si="2"/>
        <v>450.10000000000036</v>
      </c>
      <c r="N15" s="12" t="s">
        <v>121</v>
      </c>
      <c r="O15" s="11" t="s">
        <v>75</v>
      </c>
      <c r="P15" s="11">
        <v>4</v>
      </c>
      <c r="Q15" s="11">
        <v>4</v>
      </c>
      <c r="R15" s="11"/>
      <c r="S15" s="21"/>
      <c r="T15" s="15"/>
      <c r="U15" s="15"/>
      <c r="V15" s="15"/>
    </row>
    <row r="16" spans="1:22" s="13" customFormat="1" ht="47.25" x14ac:dyDescent="0.25">
      <c r="A16" s="27" t="s">
        <v>60</v>
      </c>
      <c r="B16" s="24" t="s">
        <v>35</v>
      </c>
      <c r="C16" s="25">
        <f>C17</f>
        <v>0</v>
      </c>
      <c r="D16" s="25">
        <f t="shared" ref="D16:L16" si="4">D17</f>
        <v>0</v>
      </c>
      <c r="E16" s="25">
        <f t="shared" si="4"/>
        <v>57198.7</v>
      </c>
      <c r="F16" s="25">
        <f t="shared" si="4"/>
        <v>55336.3</v>
      </c>
      <c r="G16" s="25">
        <f t="shared" si="4"/>
        <v>0</v>
      </c>
      <c r="H16" s="25">
        <f t="shared" si="4"/>
        <v>0</v>
      </c>
      <c r="I16" s="25">
        <f t="shared" si="4"/>
        <v>0</v>
      </c>
      <c r="J16" s="25">
        <f t="shared" si="4"/>
        <v>0</v>
      </c>
      <c r="K16" s="25">
        <f t="shared" si="4"/>
        <v>57198.7</v>
      </c>
      <c r="L16" s="25">
        <f t="shared" si="4"/>
        <v>55336.3</v>
      </c>
      <c r="M16" s="1">
        <f t="shared" si="2"/>
        <v>1862.3999999999942</v>
      </c>
      <c r="N16" s="12"/>
      <c r="O16" s="11" t="s">
        <v>76</v>
      </c>
      <c r="P16" s="11">
        <v>23</v>
      </c>
      <c r="Q16" s="11">
        <v>23</v>
      </c>
      <c r="R16" s="11"/>
      <c r="S16" s="21"/>
      <c r="T16" s="19">
        <f>D16+F16+H16+J16</f>
        <v>55336.3</v>
      </c>
      <c r="U16" s="19">
        <f>L16-T16</f>
        <v>0</v>
      </c>
      <c r="V16" s="15"/>
    </row>
    <row r="17" spans="1:22" s="13" customFormat="1" ht="123" customHeight="1" x14ac:dyDescent="0.25">
      <c r="A17" s="27" t="s">
        <v>61</v>
      </c>
      <c r="B17" s="24" t="s">
        <v>34</v>
      </c>
      <c r="C17" s="25"/>
      <c r="D17" s="25"/>
      <c r="E17" s="25">
        <v>57198.7</v>
      </c>
      <c r="F17" s="25">
        <v>55336.3</v>
      </c>
      <c r="G17" s="25">
        <v>0</v>
      </c>
      <c r="H17" s="25">
        <v>0</v>
      </c>
      <c r="I17" s="25">
        <f>I18</f>
        <v>0</v>
      </c>
      <c r="J17" s="25">
        <v>0</v>
      </c>
      <c r="K17" s="25">
        <f>C17+E17+G17</f>
        <v>57198.7</v>
      </c>
      <c r="L17" s="25">
        <f>D17+F17+H17</f>
        <v>55336.3</v>
      </c>
      <c r="M17" s="1">
        <f t="shared" si="2"/>
        <v>1862.3999999999942</v>
      </c>
      <c r="N17" s="12" t="s">
        <v>122</v>
      </c>
      <c r="O17" s="11" t="s">
        <v>76</v>
      </c>
      <c r="P17" s="11">
        <v>23</v>
      </c>
      <c r="Q17" s="11">
        <v>23</v>
      </c>
      <c r="R17" s="11"/>
      <c r="S17" s="21"/>
      <c r="T17" s="15"/>
      <c r="U17" s="15"/>
      <c r="V17" s="15"/>
    </row>
    <row r="18" spans="1:22" s="13" customFormat="1" ht="47.25" x14ac:dyDescent="0.25">
      <c r="A18" s="11" t="s">
        <v>62</v>
      </c>
      <c r="B18" s="24" t="s">
        <v>18</v>
      </c>
      <c r="C18" s="25">
        <f>C19+C20</f>
        <v>518.5</v>
      </c>
      <c r="D18" s="25">
        <f t="shared" ref="D18:L18" si="5">D19+D20</f>
        <v>518.5</v>
      </c>
      <c r="E18" s="25">
        <f t="shared" si="5"/>
        <v>106.2</v>
      </c>
      <c r="F18" s="25">
        <f t="shared" si="5"/>
        <v>106.2</v>
      </c>
      <c r="G18" s="25">
        <f t="shared" si="5"/>
        <v>4202.8</v>
      </c>
      <c r="H18" s="25">
        <f t="shared" si="5"/>
        <v>3761.1</v>
      </c>
      <c r="I18" s="25">
        <f t="shared" si="5"/>
        <v>0</v>
      </c>
      <c r="J18" s="25">
        <f t="shared" si="5"/>
        <v>0</v>
      </c>
      <c r="K18" s="25">
        <f t="shared" si="5"/>
        <v>4827.5</v>
      </c>
      <c r="L18" s="25">
        <f t="shared" si="5"/>
        <v>4385.7999999999993</v>
      </c>
      <c r="M18" s="1">
        <f t="shared" si="2"/>
        <v>441.70000000000073</v>
      </c>
      <c r="N18" s="12"/>
      <c r="O18" s="11" t="s">
        <v>112</v>
      </c>
      <c r="P18" s="11">
        <v>12400</v>
      </c>
      <c r="Q18" s="11">
        <v>12400</v>
      </c>
      <c r="R18" s="11"/>
      <c r="S18" s="21"/>
      <c r="T18" s="19">
        <f>D18+F18+H18+J18</f>
        <v>4385.8</v>
      </c>
      <c r="U18" s="19">
        <f>L18-T18</f>
        <v>0</v>
      </c>
      <c r="V18" s="15"/>
    </row>
    <row r="19" spans="1:22" s="13" customFormat="1" ht="51" customHeight="1" x14ac:dyDescent="0.25">
      <c r="A19" s="11"/>
      <c r="B19" s="24" t="s">
        <v>108</v>
      </c>
      <c r="C19" s="25">
        <v>518.5</v>
      </c>
      <c r="D19" s="25">
        <v>518.5</v>
      </c>
      <c r="E19" s="25">
        <v>106.2</v>
      </c>
      <c r="F19" s="25">
        <v>106.2</v>
      </c>
      <c r="G19" s="25">
        <v>4202.8</v>
      </c>
      <c r="H19" s="25">
        <v>3761.1</v>
      </c>
      <c r="I19" s="25">
        <v>0</v>
      </c>
      <c r="J19" s="25">
        <v>0</v>
      </c>
      <c r="K19" s="25">
        <f t="shared" ref="K19:K20" si="6">C19+E19+G19</f>
        <v>4827.5</v>
      </c>
      <c r="L19" s="25">
        <f>H19+F19+D19</f>
        <v>4385.7999999999993</v>
      </c>
      <c r="M19" s="1">
        <f t="shared" si="2"/>
        <v>441.70000000000073</v>
      </c>
      <c r="N19" s="12" t="s">
        <v>123</v>
      </c>
      <c r="O19" s="11" t="s">
        <v>77</v>
      </c>
      <c r="P19" s="11">
        <v>12400</v>
      </c>
      <c r="Q19" s="11">
        <v>12400</v>
      </c>
      <c r="R19" s="11"/>
      <c r="S19" s="21"/>
      <c r="T19" s="15"/>
      <c r="U19" s="15"/>
      <c r="V19" s="15"/>
    </row>
    <row r="20" spans="1:22" s="13" customFormat="1" ht="47.25" x14ac:dyDescent="0.25">
      <c r="A20" s="11"/>
      <c r="B20" s="24" t="s">
        <v>109</v>
      </c>
      <c r="C20" s="25"/>
      <c r="D20" s="25"/>
      <c r="E20" s="25"/>
      <c r="F20" s="25"/>
      <c r="G20" s="25"/>
      <c r="H20" s="25"/>
      <c r="I20" s="25">
        <v>0</v>
      </c>
      <c r="J20" s="28">
        <v>0</v>
      </c>
      <c r="K20" s="25">
        <f t="shared" si="6"/>
        <v>0</v>
      </c>
      <c r="L20" s="25">
        <f>H20+F20+D20</f>
        <v>0</v>
      </c>
      <c r="M20" s="1">
        <f t="shared" si="2"/>
        <v>0</v>
      </c>
      <c r="N20" s="29"/>
      <c r="O20" s="11" t="s">
        <v>110</v>
      </c>
      <c r="P20" s="11">
        <v>0</v>
      </c>
      <c r="Q20" s="11">
        <v>0</v>
      </c>
      <c r="R20" s="11"/>
      <c r="S20" s="21"/>
      <c r="T20" s="19">
        <f>D20+F20+H20+J20</f>
        <v>0</v>
      </c>
      <c r="U20" s="19">
        <f>L20-T20</f>
        <v>0</v>
      </c>
      <c r="V20" s="15"/>
    </row>
    <row r="21" spans="1:22" s="13" customFormat="1" ht="31.5" customHeight="1" x14ac:dyDescent="0.25">
      <c r="A21" s="123" t="s">
        <v>63</v>
      </c>
      <c r="B21" s="124" t="s">
        <v>19</v>
      </c>
      <c r="C21" s="115">
        <f>C23</f>
        <v>0</v>
      </c>
      <c r="D21" s="115">
        <f t="shared" ref="D21:L21" si="7">D23</f>
        <v>0</v>
      </c>
      <c r="E21" s="115">
        <f t="shared" si="7"/>
        <v>0</v>
      </c>
      <c r="F21" s="115">
        <f t="shared" si="7"/>
        <v>0</v>
      </c>
      <c r="G21" s="115">
        <f t="shared" si="7"/>
        <v>17604.3</v>
      </c>
      <c r="H21" s="115">
        <f t="shared" si="7"/>
        <v>17517.8</v>
      </c>
      <c r="I21" s="115">
        <f t="shared" si="7"/>
        <v>0</v>
      </c>
      <c r="J21" s="105">
        <f t="shared" si="7"/>
        <v>0</v>
      </c>
      <c r="K21" s="105">
        <f t="shared" si="7"/>
        <v>17604.3</v>
      </c>
      <c r="L21" s="105">
        <f t="shared" si="7"/>
        <v>17517.8</v>
      </c>
      <c r="M21" s="113">
        <f>K21-L21</f>
        <v>86.5</v>
      </c>
      <c r="N21" s="111"/>
      <c r="O21" s="11" t="s">
        <v>78</v>
      </c>
      <c r="P21" s="11">
        <v>380</v>
      </c>
      <c r="Q21" s="11">
        <v>380</v>
      </c>
      <c r="R21" s="11"/>
      <c r="S21" s="21"/>
      <c r="T21" s="15"/>
      <c r="U21" s="15"/>
      <c r="V21" s="15"/>
    </row>
    <row r="22" spans="1:22" s="13" customFormat="1" ht="47.25" x14ac:dyDescent="0.25">
      <c r="A22" s="123"/>
      <c r="B22" s="124"/>
      <c r="C22" s="115"/>
      <c r="D22" s="115"/>
      <c r="E22" s="115"/>
      <c r="F22" s="115"/>
      <c r="G22" s="115"/>
      <c r="H22" s="115"/>
      <c r="I22" s="115"/>
      <c r="J22" s="106"/>
      <c r="K22" s="106"/>
      <c r="L22" s="106"/>
      <c r="M22" s="114"/>
      <c r="N22" s="112"/>
      <c r="O22" s="11" t="s">
        <v>106</v>
      </c>
      <c r="P22" s="11">
        <v>90</v>
      </c>
      <c r="Q22" s="11">
        <v>90</v>
      </c>
      <c r="R22" s="11"/>
      <c r="S22" s="21"/>
      <c r="T22" s="19">
        <f>D22+F22+H22+J22</f>
        <v>0</v>
      </c>
      <c r="U22" s="19">
        <f>L22-T22</f>
        <v>0</v>
      </c>
      <c r="V22" s="15"/>
    </row>
    <row r="23" spans="1:22" s="13" customFormat="1" ht="63" x14ac:dyDescent="0.25">
      <c r="A23" s="11"/>
      <c r="B23" s="24" t="s">
        <v>111</v>
      </c>
      <c r="C23" s="25">
        <v>0</v>
      </c>
      <c r="D23" s="25">
        <v>0</v>
      </c>
      <c r="E23" s="25">
        <v>0</v>
      </c>
      <c r="F23" s="25">
        <v>0</v>
      </c>
      <c r="G23" s="25">
        <v>17604.3</v>
      </c>
      <c r="H23" s="25">
        <v>17517.8</v>
      </c>
      <c r="I23" s="25">
        <v>0</v>
      </c>
      <c r="J23" s="25">
        <v>0</v>
      </c>
      <c r="K23" s="28">
        <f>C23+E23+G23</f>
        <v>17604.3</v>
      </c>
      <c r="L23" s="25">
        <f>H23+F23+D23</f>
        <v>17517.8</v>
      </c>
      <c r="M23" s="1">
        <f t="shared" si="2"/>
        <v>86.5</v>
      </c>
      <c r="N23" s="12" t="s">
        <v>128</v>
      </c>
      <c r="O23" s="11" t="s">
        <v>78</v>
      </c>
      <c r="P23" s="11">
        <v>380</v>
      </c>
      <c r="Q23" s="11">
        <v>380</v>
      </c>
      <c r="R23" s="11"/>
      <c r="S23" s="21"/>
      <c r="T23" s="15"/>
      <c r="U23" s="15"/>
      <c r="V23" s="15"/>
    </row>
    <row r="24" spans="1:22" s="13" customFormat="1" ht="47.25" x14ac:dyDescent="0.25">
      <c r="A24" s="11" t="s">
        <v>64</v>
      </c>
      <c r="B24" s="24" t="s">
        <v>20</v>
      </c>
      <c r="C24" s="25">
        <f>C25</f>
        <v>0</v>
      </c>
      <c r="D24" s="25">
        <f t="shared" ref="D24:K24" si="8">D25</f>
        <v>0</v>
      </c>
      <c r="E24" s="25">
        <f t="shared" si="8"/>
        <v>0</v>
      </c>
      <c r="F24" s="25">
        <f t="shared" si="8"/>
        <v>0</v>
      </c>
      <c r="G24" s="25">
        <f t="shared" si="8"/>
        <v>25886.1</v>
      </c>
      <c r="H24" s="25">
        <f t="shared" si="8"/>
        <v>25827.1</v>
      </c>
      <c r="I24" s="25">
        <f t="shared" si="8"/>
        <v>0</v>
      </c>
      <c r="J24" s="25">
        <f t="shared" si="8"/>
        <v>0</v>
      </c>
      <c r="K24" s="25">
        <f t="shared" si="8"/>
        <v>25886.1</v>
      </c>
      <c r="L24" s="25">
        <f>H24+F24+D24</f>
        <v>25827.1</v>
      </c>
      <c r="M24" s="1">
        <f t="shared" si="2"/>
        <v>59</v>
      </c>
      <c r="N24" s="12"/>
      <c r="O24" s="11" t="s">
        <v>79</v>
      </c>
      <c r="P24" s="11">
        <v>1024</v>
      </c>
      <c r="Q24" s="11">
        <v>1024</v>
      </c>
      <c r="R24" s="11"/>
      <c r="S24" s="21"/>
      <c r="T24" s="19">
        <f>D24+F24+H24+J24</f>
        <v>25827.1</v>
      </c>
      <c r="U24" s="19">
        <f>L24-T24</f>
        <v>0</v>
      </c>
      <c r="V24" s="15"/>
    </row>
    <row r="25" spans="1:22" s="13" customFormat="1" ht="47.25" x14ac:dyDescent="0.25">
      <c r="A25" s="11"/>
      <c r="B25" s="24" t="s">
        <v>72</v>
      </c>
      <c r="C25" s="25">
        <v>0</v>
      </c>
      <c r="D25" s="25">
        <v>0</v>
      </c>
      <c r="E25" s="25">
        <v>0</v>
      </c>
      <c r="F25" s="25">
        <v>0</v>
      </c>
      <c r="G25" s="25">
        <v>25886.1</v>
      </c>
      <c r="H25" s="25">
        <v>25827.1</v>
      </c>
      <c r="I25" s="25">
        <v>0</v>
      </c>
      <c r="J25" s="25">
        <v>0</v>
      </c>
      <c r="K25" s="25">
        <f t="shared" ref="K25:K31" si="9">C25+E25+G25</f>
        <v>25886.1</v>
      </c>
      <c r="L25" s="25">
        <f>H25+F25+D25</f>
        <v>25827.1</v>
      </c>
      <c r="M25" s="1">
        <f t="shared" si="2"/>
        <v>59</v>
      </c>
      <c r="N25" s="12" t="s">
        <v>124</v>
      </c>
      <c r="O25" s="11" t="s">
        <v>79</v>
      </c>
      <c r="P25" s="11">
        <v>1024</v>
      </c>
      <c r="Q25" s="11">
        <v>1024</v>
      </c>
      <c r="R25" s="11"/>
      <c r="S25" s="21"/>
      <c r="T25" s="15"/>
      <c r="U25" s="15"/>
      <c r="V25" s="15"/>
    </row>
    <row r="26" spans="1:22" s="13" customFormat="1" ht="94.5" x14ac:dyDescent="0.25">
      <c r="A26" s="11" t="s">
        <v>65</v>
      </c>
      <c r="B26" s="24" t="s">
        <v>21</v>
      </c>
      <c r="C26" s="25">
        <f>C27</f>
        <v>0</v>
      </c>
      <c r="D26" s="25">
        <f t="shared" ref="D26:L26" si="10">D27</f>
        <v>0</v>
      </c>
      <c r="E26" s="25">
        <f t="shared" si="10"/>
        <v>0</v>
      </c>
      <c r="F26" s="25">
        <f t="shared" si="10"/>
        <v>0</v>
      </c>
      <c r="G26" s="25">
        <f t="shared" si="10"/>
        <v>2273.4</v>
      </c>
      <c r="H26" s="25">
        <f t="shared" si="10"/>
        <v>2126.5</v>
      </c>
      <c r="I26" s="25">
        <f t="shared" si="10"/>
        <v>0</v>
      </c>
      <c r="J26" s="25">
        <f t="shared" si="10"/>
        <v>0</v>
      </c>
      <c r="K26" s="25">
        <f t="shared" si="10"/>
        <v>2273.4</v>
      </c>
      <c r="L26" s="25">
        <f t="shared" si="10"/>
        <v>2126.5</v>
      </c>
      <c r="M26" s="1">
        <f t="shared" si="2"/>
        <v>146.90000000000009</v>
      </c>
      <c r="N26" s="12"/>
      <c r="O26" s="11" t="s">
        <v>80</v>
      </c>
      <c r="P26" s="11">
        <v>4</v>
      </c>
      <c r="Q26" s="11">
        <v>4</v>
      </c>
      <c r="R26" s="11"/>
      <c r="S26" s="21"/>
      <c r="T26" s="19">
        <f>D26+F26+H26+J26</f>
        <v>2126.5</v>
      </c>
      <c r="U26" s="19">
        <f>L26-T26</f>
        <v>0</v>
      </c>
      <c r="V26" s="15"/>
    </row>
    <row r="27" spans="1:22" s="13" customFormat="1" ht="94.5" x14ac:dyDescent="0.25">
      <c r="A27" s="11"/>
      <c r="B27" s="24" t="s">
        <v>73</v>
      </c>
      <c r="C27" s="25">
        <v>0</v>
      </c>
      <c r="D27" s="25">
        <v>0</v>
      </c>
      <c r="E27" s="25">
        <v>0</v>
      </c>
      <c r="F27" s="25">
        <v>0</v>
      </c>
      <c r="G27" s="25">
        <v>2273.4</v>
      </c>
      <c r="H27" s="25">
        <v>2126.5</v>
      </c>
      <c r="I27" s="25">
        <v>0</v>
      </c>
      <c r="J27" s="25">
        <v>0</v>
      </c>
      <c r="K27" s="25">
        <f>C27+E27+G27</f>
        <v>2273.4</v>
      </c>
      <c r="L27" s="25">
        <f>H27+F27+D27</f>
        <v>2126.5</v>
      </c>
      <c r="M27" s="1">
        <f t="shared" si="2"/>
        <v>146.90000000000009</v>
      </c>
      <c r="N27" s="12" t="s">
        <v>126</v>
      </c>
      <c r="O27" s="11" t="s">
        <v>80</v>
      </c>
      <c r="P27" s="11">
        <v>4</v>
      </c>
      <c r="Q27" s="11">
        <v>4</v>
      </c>
      <c r="R27" s="11"/>
      <c r="S27" s="21"/>
      <c r="T27" s="15"/>
      <c r="U27" s="15"/>
      <c r="V27" s="15"/>
    </row>
    <row r="28" spans="1:22" s="13" customFormat="1" ht="31.5" x14ac:dyDescent="0.25">
      <c r="A28" s="11" t="s">
        <v>66</v>
      </c>
      <c r="B28" s="24" t="s">
        <v>22</v>
      </c>
      <c r="C28" s="25">
        <f>C29</f>
        <v>0</v>
      </c>
      <c r="D28" s="25">
        <f t="shared" ref="D28:L28" si="11">D29</f>
        <v>0</v>
      </c>
      <c r="E28" s="25">
        <f t="shared" si="11"/>
        <v>0</v>
      </c>
      <c r="F28" s="25">
        <f t="shared" si="11"/>
        <v>0</v>
      </c>
      <c r="G28" s="25">
        <f t="shared" si="11"/>
        <v>2459.1</v>
      </c>
      <c r="H28" s="25">
        <f t="shared" si="11"/>
        <v>2272.3000000000002</v>
      </c>
      <c r="I28" s="25">
        <f t="shared" si="11"/>
        <v>0</v>
      </c>
      <c r="J28" s="25">
        <f t="shared" si="11"/>
        <v>0</v>
      </c>
      <c r="K28" s="25">
        <f t="shared" si="11"/>
        <v>2459.1</v>
      </c>
      <c r="L28" s="25">
        <f t="shared" si="11"/>
        <v>2272.3000000000002</v>
      </c>
      <c r="M28" s="1">
        <f t="shared" si="2"/>
        <v>186.79999999999973</v>
      </c>
      <c r="N28" s="12"/>
      <c r="O28" s="11" t="s">
        <v>81</v>
      </c>
      <c r="P28" s="11">
        <v>105</v>
      </c>
      <c r="Q28" s="11">
        <v>105</v>
      </c>
      <c r="R28" s="11"/>
      <c r="S28" s="21"/>
      <c r="T28" s="19">
        <f>D28+F28+H28+J28</f>
        <v>2272.3000000000002</v>
      </c>
      <c r="U28" s="19">
        <f>L28-T28</f>
        <v>0</v>
      </c>
      <c r="V28" s="15"/>
    </row>
    <row r="29" spans="1:22" s="13" customFormat="1" ht="47.25" x14ac:dyDescent="0.25">
      <c r="A29" s="11"/>
      <c r="B29" s="24" t="s">
        <v>74</v>
      </c>
      <c r="C29" s="25">
        <v>0</v>
      </c>
      <c r="D29" s="25">
        <v>0</v>
      </c>
      <c r="E29" s="25">
        <v>0</v>
      </c>
      <c r="F29" s="25">
        <v>0</v>
      </c>
      <c r="G29" s="25">
        <v>2459.1</v>
      </c>
      <c r="H29" s="25">
        <v>2272.3000000000002</v>
      </c>
      <c r="I29" s="25">
        <v>0</v>
      </c>
      <c r="J29" s="25">
        <v>0</v>
      </c>
      <c r="K29" s="25">
        <f t="shared" si="9"/>
        <v>2459.1</v>
      </c>
      <c r="L29" s="25">
        <f>H29+F29+D29</f>
        <v>2272.3000000000002</v>
      </c>
      <c r="M29" s="1">
        <f>K29-L29</f>
        <v>186.79999999999973</v>
      </c>
      <c r="N29" s="12" t="s">
        <v>127</v>
      </c>
      <c r="O29" s="11" t="s">
        <v>81</v>
      </c>
      <c r="P29" s="11">
        <v>105</v>
      </c>
      <c r="Q29" s="11">
        <v>105</v>
      </c>
      <c r="R29" s="11"/>
      <c r="S29" s="21"/>
      <c r="T29" s="15"/>
      <c r="U29" s="15"/>
      <c r="V29" s="15"/>
    </row>
    <row r="30" spans="1:22" s="13" customFormat="1" ht="47.25" x14ac:dyDescent="0.25">
      <c r="A30" s="11" t="s">
        <v>67</v>
      </c>
      <c r="B30" s="24" t="s">
        <v>42</v>
      </c>
      <c r="C30" s="25">
        <f>C31</f>
        <v>0</v>
      </c>
      <c r="D30" s="25">
        <f t="shared" ref="D30:L30" si="12">D31</f>
        <v>0</v>
      </c>
      <c r="E30" s="25">
        <f t="shared" si="12"/>
        <v>650.29999999999995</v>
      </c>
      <c r="F30" s="25">
        <f>F31</f>
        <v>650.29999999999995</v>
      </c>
      <c r="G30" s="25">
        <f t="shared" si="12"/>
        <v>200</v>
      </c>
      <c r="H30" s="25">
        <f t="shared" si="12"/>
        <v>183</v>
      </c>
      <c r="I30" s="25">
        <f t="shared" si="12"/>
        <v>0</v>
      </c>
      <c r="J30" s="25">
        <f t="shared" si="12"/>
        <v>0</v>
      </c>
      <c r="K30" s="25">
        <f t="shared" si="12"/>
        <v>850.3</v>
      </c>
      <c r="L30" s="25">
        <f t="shared" si="12"/>
        <v>833.3</v>
      </c>
      <c r="M30" s="1">
        <f t="shared" si="2"/>
        <v>17</v>
      </c>
      <c r="N30" s="12"/>
      <c r="O30" s="11" t="s">
        <v>82</v>
      </c>
      <c r="P30" s="11">
        <v>2</v>
      </c>
      <c r="Q30" s="11">
        <v>2</v>
      </c>
      <c r="R30" s="11"/>
      <c r="S30" s="21"/>
      <c r="T30" s="19">
        <f>D30+F30+H30+J30</f>
        <v>833.3</v>
      </c>
      <c r="U30" s="19">
        <f>L30-T30</f>
        <v>0</v>
      </c>
      <c r="V30" s="15"/>
    </row>
    <row r="31" spans="1:22" s="13" customFormat="1" ht="47.25" x14ac:dyDescent="0.25">
      <c r="A31" s="11" t="s">
        <v>68</v>
      </c>
      <c r="B31" s="24" t="s">
        <v>43</v>
      </c>
      <c r="C31" s="25">
        <v>0</v>
      </c>
      <c r="D31" s="25">
        <v>0</v>
      </c>
      <c r="E31" s="25">
        <v>650.29999999999995</v>
      </c>
      <c r="F31" s="25">
        <v>650.29999999999995</v>
      </c>
      <c r="G31" s="25">
        <v>200</v>
      </c>
      <c r="H31" s="25">
        <v>183</v>
      </c>
      <c r="I31" s="25">
        <v>0</v>
      </c>
      <c r="J31" s="25">
        <v>0</v>
      </c>
      <c r="K31" s="25">
        <f t="shared" si="9"/>
        <v>850.3</v>
      </c>
      <c r="L31" s="25">
        <f>H31+F31+D31</f>
        <v>833.3</v>
      </c>
      <c r="M31" s="1">
        <f t="shared" si="2"/>
        <v>17</v>
      </c>
      <c r="N31" s="12" t="s">
        <v>125</v>
      </c>
      <c r="O31" s="11" t="s">
        <v>82</v>
      </c>
      <c r="P31" s="11">
        <v>2</v>
      </c>
      <c r="Q31" s="11">
        <v>2</v>
      </c>
      <c r="R31" s="11"/>
      <c r="S31" s="21"/>
      <c r="T31" s="15"/>
      <c r="U31" s="15"/>
      <c r="V31" s="15"/>
    </row>
    <row r="32" spans="1:22" s="13" customFormat="1" ht="47.25" x14ac:dyDescent="0.25">
      <c r="A32" s="11" t="s">
        <v>69</v>
      </c>
      <c r="B32" s="24" t="s">
        <v>36</v>
      </c>
      <c r="C32" s="25">
        <f>C33</f>
        <v>45.9</v>
      </c>
      <c r="D32" s="25">
        <f t="shared" ref="D32:L32" si="13">D33</f>
        <v>45.9</v>
      </c>
      <c r="E32" s="25">
        <f t="shared" si="13"/>
        <v>20.9</v>
      </c>
      <c r="F32" s="25">
        <f t="shared" si="13"/>
        <v>20.9</v>
      </c>
      <c r="G32" s="25">
        <f t="shared" si="13"/>
        <v>3.5</v>
      </c>
      <c r="H32" s="25">
        <f t="shared" si="13"/>
        <v>3.5</v>
      </c>
      <c r="I32" s="25">
        <f t="shared" si="13"/>
        <v>0</v>
      </c>
      <c r="J32" s="25">
        <f t="shared" si="13"/>
        <v>0</v>
      </c>
      <c r="K32" s="25">
        <f t="shared" si="13"/>
        <v>70.3</v>
      </c>
      <c r="L32" s="25">
        <f t="shared" si="13"/>
        <v>70.3</v>
      </c>
      <c r="M32" s="1">
        <f t="shared" si="2"/>
        <v>0</v>
      </c>
      <c r="N32" s="12"/>
      <c r="O32" s="11" t="s">
        <v>83</v>
      </c>
      <c r="P32" s="11">
        <v>234</v>
      </c>
      <c r="Q32" s="11">
        <v>234</v>
      </c>
      <c r="R32" s="11"/>
      <c r="S32" s="21"/>
      <c r="T32" s="19">
        <f>D32+F32+H32+J32</f>
        <v>70.3</v>
      </c>
      <c r="U32" s="19">
        <f>L32-T32</f>
        <v>0</v>
      </c>
      <c r="V32" s="15"/>
    </row>
    <row r="33" spans="1:22" s="13" customFormat="1" ht="63" x14ac:dyDescent="0.25">
      <c r="A33" s="11" t="s">
        <v>70</v>
      </c>
      <c r="B33" s="24" t="s">
        <v>37</v>
      </c>
      <c r="C33" s="25">
        <v>45.9</v>
      </c>
      <c r="D33" s="25">
        <v>45.9</v>
      </c>
      <c r="E33" s="25">
        <v>20.9</v>
      </c>
      <c r="F33" s="25">
        <v>20.9</v>
      </c>
      <c r="G33" s="25">
        <v>3.5</v>
      </c>
      <c r="H33" s="25">
        <v>3.5</v>
      </c>
      <c r="I33" s="25">
        <v>0</v>
      </c>
      <c r="J33" s="25">
        <v>0</v>
      </c>
      <c r="K33" s="25">
        <f t="shared" ref="K33:L52" si="14">C33+E33+G33</f>
        <v>70.3</v>
      </c>
      <c r="L33" s="25">
        <f>H33+F33+D33</f>
        <v>70.3</v>
      </c>
      <c r="M33" s="1">
        <f t="shared" si="2"/>
        <v>0</v>
      </c>
      <c r="N33" s="12"/>
      <c r="O33" s="11" t="s">
        <v>83</v>
      </c>
      <c r="P33" s="11">
        <v>234</v>
      </c>
      <c r="Q33" s="11">
        <v>234</v>
      </c>
      <c r="R33" s="11"/>
      <c r="S33" s="21"/>
      <c r="T33" s="15"/>
      <c r="U33" s="15"/>
      <c r="V33" s="15"/>
    </row>
    <row r="34" spans="1:22" s="23" customFormat="1" ht="31.5" x14ac:dyDescent="0.25">
      <c r="A34" s="16" t="s">
        <v>47</v>
      </c>
      <c r="B34" s="17" t="s">
        <v>23</v>
      </c>
      <c r="C34" s="1">
        <f t="shared" ref="C34:L34" si="15">C36+C38+C40</f>
        <v>0</v>
      </c>
      <c r="D34" s="1">
        <f t="shared" si="15"/>
        <v>0</v>
      </c>
      <c r="E34" s="1">
        <f t="shared" si="15"/>
        <v>8314.7000000000007</v>
      </c>
      <c r="F34" s="1">
        <f t="shared" si="15"/>
        <v>8314.7000000000007</v>
      </c>
      <c r="G34" s="1">
        <f t="shared" si="15"/>
        <v>9519.1</v>
      </c>
      <c r="H34" s="1">
        <f t="shared" si="15"/>
        <v>9291.1</v>
      </c>
      <c r="I34" s="1">
        <f t="shared" si="15"/>
        <v>0</v>
      </c>
      <c r="J34" s="1">
        <f t="shared" si="15"/>
        <v>0</v>
      </c>
      <c r="K34" s="1">
        <f t="shared" si="15"/>
        <v>17833.8</v>
      </c>
      <c r="L34" s="1">
        <f t="shared" si="15"/>
        <v>17605.8</v>
      </c>
      <c r="M34" s="1">
        <f t="shared" si="2"/>
        <v>228</v>
      </c>
      <c r="N34" s="20"/>
      <c r="O34" s="30" t="s">
        <v>107</v>
      </c>
      <c r="P34" s="30" t="s">
        <v>107</v>
      </c>
      <c r="Q34" s="30" t="s">
        <v>107</v>
      </c>
      <c r="R34" s="16"/>
      <c r="S34" s="21"/>
      <c r="T34" s="19">
        <f>D34+F34+H34+J34</f>
        <v>17605.800000000003</v>
      </c>
      <c r="U34" s="19">
        <f>L34-T34</f>
        <v>0</v>
      </c>
      <c r="V34" s="22"/>
    </row>
    <row r="35" spans="1:22" s="23" customFormat="1" ht="63" x14ac:dyDescent="0.25">
      <c r="A35" s="16"/>
      <c r="B35" s="24" t="s">
        <v>102</v>
      </c>
      <c r="C35" s="25" t="s">
        <v>12</v>
      </c>
      <c r="D35" s="25" t="s">
        <v>12</v>
      </c>
      <c r="E35" s="25" t="s">
        <v>12</v>
      </c>
      <c r="F35" s="25" t="s">
        <v>12</v>
      </c>
      <c r="G35" s="25" t="s">
        <v>12</v>
      </c>
      <c r="H35" s="25" t="s">
        <v>12</v>
      </c>
      <c r="I35" s="25" t="s">
        <v>12</v>
      </c>
      <c r="J35" s="25" t="s">
        <v>12</v>
      </c>
      <c r="K35" s="25" t="s">
        <v>107</v>
      </c>
      <c r="L35" s="25" t="s">
        <v>107</v>
      </c>
      <c r="M35" s="1"/>
      <c r="N35" s="12"/>
      <c r="O35" s="16" t="s">
        <v>97</v>
      </c>
      <c r="P35" s="16">
        <v>18</v>
      </c>
      <c r="Q35" s="16">
        <v>18</v>
      </c>
      <c r="R35" s="11"/>
      <c r="S35" s="21"/>
      <c r="T35" s="22"/>
      <c r="U35" s="22"/>
      <c r="V35" s="22"/>
    </row>
    <row r="36" spans="1:22" s="13" customFormat="1" ht="63" x14ac:dyDescent="0.25">
      <c r="A36" s="11" t="s">
        <v>46</v>
      </c>
      <c r="B36" s="24" t="s">
        <v>24</v>
      </c>
      <c r="C36" s="25">
        <f>C37</f>
        <v>0</v>
      </c>
      <c r="D36" s="25">
        <f t="shared" ref="D36:L36" si="16">D37</f>
        <v>0</v>
      </c>
      <c r="E36" s="25">
        <f t="shared" si="16"/>
        <v>0</v>
      </c>
      <c r="F36" s="25">
        <f t="shared" si="16"/>
        <v>0</v>
      </c>
      <c r="G36" s="25">
        <f t="shared" si="16"/>
        <v>6525.1</v>
      </c>
      <c r="H36" s="25">
        <f t="shared" si="16"/>
        <v>6490</v>
      </c>
      <c r="I36" s="25">
        <f t="shared" si="16"/>
        <v>0</v>
      </c>
      <c r="J36" s="25">
        <f t="shared" si="16"/>
        <v>0</v>
      </c>
      <c r="K36" s="25">
        <f t="shared" si="16"/>
        <v>6525.1</v>
      </c>
      <c r="L36" s="25">
        <f t="shared" si="16"/>
        <v>6490</v>
      </c>
      <c r="M36" s="1">
        <f>K36-L36</f>
        <v>35.100000000000364</v>
      </c>
      <c r="N36" s="12"/>
      <c r="O36" s="11" t="s">
        <v>84</v>
      </c>
      <c r="P36" s="11">
        <v>8000</v>
      </c>
      <c r="Q36" s="11">
        <v>8000</v>
      </c>
      <c r="R36" s="11"/>
      <c r="S36" s="21"/>
      <c r="T36" s="19">
        <f>D36+F36+H36+J36</f>
        <v>6490</v>
      </c>
      <c r="U36" s="19">
        <f>L36-T36</f>
        <v>0</v>
      </c>
      <c r="V36" s="15"/>
    </row>
    <row r="37" spans="1:22" s="13" customFormat="1" ht="78.75" x14ac:dyDescent="0.25">
      <c r="A37" s="11"/>
      <c r="B37" s="24" t="s">
        <v>117</v>
      </c>
      <c r="C37" s="25">
        <v>0</v>
      </c>
      <c r="D37" s="25">
        <v>0</v>
      </c>
      <c r="E37" s="25">
        <v>0</v>
      </c>
      <c r="F37" s="25">
        <v>0</v>
      </c>
      <c r="G37" s="25">
        <v>6525.1</v>
      </c>
      <c r="H37" s="25">
        <v>6490</v>
      </c>
      <c r="I37" s="25">
        <v>0</v>
      </c>
      <c r="J37" s="25">
        <v>0</v>
      </c>
      <c r="K37" s="25">
        <f t="shared" si="14"/>
        <v>6525.1</v>
      </c>
      <c r="L37" s="25">
        <f>H37+F37+D37</f>
        <v>6490</v>
      </c>
      <c r="M37" s="1">
        <f>K37-L37</f>
        <v>35.100000000000364</v>
      </c>
      <c r="N37" s="12" t="s">
        <v>119</v>
      </c>
      <c r="O37" s="11" t="s">
        <v>84</v>
      </c>
      <c r="P37" s="11">
        <v>8000</v>
      </c>
      <c r="Q37" s="11">
        <v>8000</v>
      </c>
      <c r="R37" s="11"/>
      <c r="S37" s="21"/>
      <c r="T37" s="15"/>
      <c r="U37" s="15"/>
      <c r="V37" s="15"/>
    </row>
    <row r="38" spans="1:22" s="13" customFormat="1" ht="47.25" x14ac:dyDescent="0.25">
      <c r="A38" s="11" t="s">
        <v>50</v>
      </c>
      <c r="B38" s="24" t="s">
        <v>25</v>
      </c>
      <c r="C38" s="25">
        <f>C39</f>
        <v>0</v>
      </c>
      <c r="D38" s="25">
        <f t="shared" ref="D38:K38" si="17">D39</f>
        <v>0</v>
      </c>
      <c r="E38" s="25">
        <f t="shared" si="17"/>
        <v>1325.9</v>
      </c>
      <c r="F38" s="25">
        <f t="shared" si="17"/>
        <v>1325.9</v>
      </c>
      <c r="G38" s="25">
        <f t="shared" si="17"/>
        <v>2994</v>
      </c>
      <c r="H38" s="25">
        <f t="shared" si="17"/>
        <v>2801.1</v>
      </c>
      <c r="I38" s="25">
        <f t="shared" si="17"/>
        <v>0</v>
      </c>
      <c r="J38" s="25">
        <f t="shared" si="17"/>
        <v>0</v>
      </c>
      <c r="K38" s="25">
        <f t="shared" si="17"/>
        <v>4319.8999999999996</v>
      </c>
      <c r="L38" s="25">
        <f>L39</f>
        <v>4127</v>
      </c>
      <c r="M38" s="1">
        <f t="shared" si="2"/>
        <v>192.89999999999964</v>
      </c>
      <c r="N38" s="12"/>
      <c r="O38" s="11" t="s">
        <v>86</v>
      </c>
      <c r="P38" s="11">
        <v>2650</v>
      </c>
      <c r="Q38" s="11">
        <v>2650</v>
      </c>
      <c r="R38" s="11"/>
      <c r="S38" s="21"/>
      <c r="T38" s="19">
        <f>D38+F38+H38+J38</f>
        <v>4127</v>
      </c>
      <c r="U38" s="19">
        <f>L38-T38</f>
        <v>0</v>
      </c>
      <c r="V38" s="15"/>
    </row>
    <row r="39" spans="1:22" s="13" customFormat="1" ht="63" x14ac:dyDescent="0.25">
      <c r="A39" s="11"/>
      <c r="B39" s="24" t="s">
        <v>85</v>
      </c>
      <c r="C39" s="25">
        <v>0</v>
      </c>
      <c r="D39" s="25">
        <v>0</v>
      </c>
      <c r="E39" s="25">
        <v>1325.9</v>
      </c>
      <c r="F39" s="25">
        <v>1325.9</v>
      </c>
      <c r="G39" s="25">
        <v>2994</v>
      </c>
      <c r="H39" s="25">
        <v>2801.1</v>
      </c>
      <c r="I39" s="25">
        <v>0</v>
      </c>
      <c r="J39" s="25">
        <v>0</v>
      </c>
      <c r="K39" s="25">
        <f t="shared" si="14"/>
        <v>4319.8999999999996</v>
      </c>
      <c r="L39" s="25">
        <f>H39+F39+D39</f>
        <v>4127</v>
      </c>
      <c r="M39" s="1">
        <f t="shared" si="2"/>
        <v>192.89999999999964</v>
      </c>
      <c r="N39" s="12" t="s">
        <v>120</v>
      </c>
      <c r="O39" s="11" t="s">
        <v>86</v>
      </c>
      <c r="P39" s="11">
        <v>2650</v>
      </c>
      <c r="Q39" s="11">
        <v>2650</v>
      </c>
      <c r="R39" s="11"/>
      <c r="S39" s="21"/>
      <c r="T39" s="15"/>
      <c r="U39" s="15"/>
      <c r="V39" s="15"/>
    </row>
    <row r="40" spans="1:22" s="23" customFormat="1" ht="63" x14ac:dyDescent="0.25">
      <c r="A40" s="11" t="s">
        <v>51</v>
      </c>
      <c r="B40" s="24" t="s">
        <v>26</v>
      </c>
      <c r="C40" s="25">
        <f>C41</f>
        <v>0</v>
      </c>
      <c r="D40" s="25">
        <f t="shared" ref="D40:L40" si="18">D41</f>
        <v>0</v>
      </c>
      <c r="E40" s="25">
        <f t="shared" si="18"/>
        <v>6988.8</v>
      </c>
      <c r="F40" s="25">
        <f t="shared" si="18"/>
        <v>6988.8</v>
      </c>
      <c r="G40" s="25">
        <f t="shared" si="18"/>
        <v>0</v>
      </c>
      <c r="H40" s="25">
        <f t="shared" si="18"/>
        <v>0</v>
      </c>
      <c r="I40" s="25">
        <f t="shared" si="18"/>
        <v>0</v>
      </c>
      <c r="J40" s="25">
        <f t="shared" si="18"/>
        <v>0</v>
      </c>
      <c r="K40" s="25">
        <f t="shared" si="18"/>
        <v>6988.8</v>
      </c>
      <c r="L40" s="25">
        <f t="shared" si="18"/>
        <v>6988.8</v>
      </c>
      <c r="M40" s="1">
        <f t="shared" si="2"/>
        <v>0</v>
      </c>
      <c r="N40" s="12"/>
      <c r="O40" s="11" t="s">
        <v>87</v>
      </c>
      <c r="P40" s="11">
        <v>25</v>
      </c>
      <c r="Q40" s="11">
        <v>25</v>
      </c>
      <c r="R40" s="11"/>
      <c r="S40" s="21"/>
      <c r="T40" s="19">
        <f>D40+F40+H40+J40</f>
        <v>6988.8</v>
      </c>
      <c r="U40" s="19">
        <f>L40-T40</f>
        <v>0</v>
      </c>
      <c r="V40" s="22"/>
    </row>
    <row r="41" spans="1:22" s="13" customFormat="1" ht="63" x14ac:dyDescent="0.25">
      <c r="A41" s="11" t="s">
        <v>71</v>
      </c>
      <c r="B41" s="24" t="s">
        <v>27</v>
      </c>
      <c r="C41" s="25">
        <v>0</v>
      </c>
      <c r="D41" s="25">
        <v>0</v>
      </c>
      <c r="E41" s="25">
        <v>6988.8</v>
      </c>
      <c r="F41" s="25">
        <v>6988.8</v>
      </c>
      <c r="G41" s="25">
        <v>0</v>
      </c>
      <c r="H41" s="25">
        <v>0</v>
      </c>
      <c r="I41" s="25">
        <v>0</v>
      </c>
      <c r="J41" s="25">
        <v>0</v>
      </c>
      <c r="K41" s="25">
        <f t="shared" si="14"/>
        <v>6988.8</v>
      </c>
      <c r="L41" s="25">
        <f>H41+F41+D41</f>
        <v>6988.8</v>
      </c>
      <c r="M41" s="1">
        <f t="shared" si="2"/>
        <v>0</v>
      </c>
      <c r="N41" s="12"/>
      <c r="O41" s="11" t="s">
        <v>87</v>
      </c>
      <c r="P41" s="11">
        <v>25</v>
      </c>
      <c r="Q41" s="11">
        <v>25</v>
      </c>
      <c r="R41" s="11"/>
      <c r="S41" s="21"/>
      <c r="T41" s="15"/>
      <c r="U41" s="15"/>
      <c r="V41" s="15"/>
    </row>
    <row r="42" spans="1:22" s="23" customFormat="1" ht="31.5" x14ac:dyDescent="0.25">
      <c r="A42" s="16" t="s">
        <v>52</v>
      </c>
      <c r="B42" s="17" t="s">
        <v>28</v>
      </c>
      <c r="C42" s="1">
        <f>C44+C46+C50</f>
        <v>4570.3999999999996</v>
      </c>
      <c r="D42" s="1">
        <f t="shared" ref="D42:L42" si="19">D44+D46+D50</f>
        <v>4570.3999999999996</v>
      </c>
      <c r="E42" s="1">
        <f t="shared" si="19"/>
        <v>56796</v>
      </c>
      <c r="F42" s="1">
        <f t="shared" si="19"/>
        <v>54769.8</v>
      </c>
      <c r="G42" s="1">
        <f t="shared" si="19"/>
        <v>1140</v>
      </c>
      <c r="H42" s="1">
        <f t="shared" si="19"/>
        <v>926.3</v>
      </c>
      <c r="I42" s="1">
        <f t="shared" si="19"/>
        <v>0</v>
      </c>
      <c r="J42" s="1">
        <f t="shared" si="19"/>
        <v>0</v>
      </c>
      <c r="K42" s="1">
        <f t="shared" si="19"/>
        <v>62506.399999999994</v>
      </c>
      <c r="L42" s="1">
        <f t="shared" si="19"/>
        <v>60266.5</v>
      </c>
      <c r="M42" s="1">
        <f t="shared" si="2"/>
        <v>2239.8999999999942</v>
      </c>
      <c r="N42" s="20"/>
      <c r="O42" s="30" t="s">
        <v>107</v>
      </c>
      <c r="P42" s="30" t="s">
        <v>107</v>
      </c>
      <c r="Q42" s="30" t="s">
        <v>107</v>
      </c>
      <c r="R42" s="16"/>
      <c r="S42" s="21"/>
      <c r="T42" s="19">
        <f>D42+F42+H42+J42</f>
        <v>60266.500000000007</v>
      </c>
      <c r="U42" s="19">
        <f>L42-T42</f>
        <v>0</v>
      </c>
      <c r="V42" s="22"/>
    </row>
    <row r="43" spans="1:22" s="23" customFormat="1" ht="78.75" x14ac:dyDescent="0.25">
      <c r="A43" s="16"/>
      <c r="B43" s="24" t="s">
        <v>103</v>
      </c>
      <c r="C43" s="25" t="s">
        <v>12</v>
      </c>
      <c r="D43" s="25" t="s">
        <v>12</v>
      </c>
      <c r="E43" s="25" t="s">
        <v>12</v>
      </c>
      <c r="F43" s="25" t="s">
        <v>12</v>
      </c>
      <c r="G43" s="25" t="s">
        <v>12</v>
      </c>
      <c r="H43" s="25" t="s">
        <v>12</v>
      </c>
      <c r="I43" s="25" t="s">
        <v>12</v>
      </c>
      <c r="J43" s="25" t="s">
        <v>12</v>
      </c>
      <c r="K43" s="25" t="s">
        <v>107</v>
      </c>
      <c r="L43" s="25" t="s">
        <v>107</v>
      </c>
      <c r="M43" s="1"/>
      <c r="N43" s="12"/>
      <c r="O43" s="16" t="s">
        <v>98</v>
      </c>
      <c r="P43" s="16">
        <v>70</v>
      </c>
      <c r="Q43" s="16">
        <v>70</v>
      </c>
      <c r="R43" s="11"/>
      <c r="S43" s="21"/>
      <c r="T43" s="22"/>
      <c r="U43" s="22"/>
      <c r="V43" s="22"/>
    </row>
    <row r="44" spans="1:22" s="13" customFormat="1" ht="63" x14ac:dyDescent="0.25">
      <c r="A44" s="11" t="s">
        <v>48</v>
      </c>
      <c r="B44" s="24" t="s">
        <v>29</v>
      </c>
      <c r="C44" s="25">
        <f>C45</f>
        <v>0</v>
      </c>
      <c r="D44" s="25">
        <f t="shared" ref="D44:L44" si="20">D45</f>
        <v>0</v>
      </c>
      <c r="E44" s="25">
        <f t="shared" si="20"/>
        <v>0</v>
      </c>
      <c r="F44" s="25">
        <f t="shared" si="20"/>
        <v>0</v>
      </c>
      <c r="G44" s="25">
        <f t="shared" si="20"/>
        <v>1140</v>
      </c>
      <c r="H44" s="25">
        <f t="shared" si="20"/>
        <v>926.3</v>
      </c>
      <c r="I44" s="25">
        <f t="shared" si="20"/>
        <v>0</v>
      </c>
      <c r="J44" s="25">
        <f t="shared" si="20"/>
        <v>0</v>
      </c>
      <c r="K44" s="25">
        <f t="shared" si="20"/>
        <v>1140</v>
      </c>
      <c r="L44" s="25">
        <f t="shared" si="20"/>
        <v>926.3</v>
      </c>
      <c r="M44" s="1">
        <f t="shared" si="2"/>
        <v>213.70000000000005</v>
      </c>
      <c r="N44" s="12"/>
      <c r="O44" s="11" t="s">
        <v>88</v>
      </c>
      <c r="P44" s="11">
        <v>20</v>
      </c>
      <c r="Q44" s="11">
        <v>20</v>
      </c>
      <c r="R44" s="11"/>
      <c r="S44" s="21"/>
      <c r="T44" s="19">
        <f>D44+F44+H44+J44</f>
        <v>926.3</v>
      </c>
      <c r="U44" s="19">
        <f>L44-T44</f>
        <v>0</v>
      </c>
      <c r="V44" s="15"/>
    </row>
    <row r="45" spans="1:22" s="13" customFormat="1" ht="131.25" customHeight="1" x14ac:dyDescent="0.25">
      <c r="A45" s="11"/>
      <c r="B45" s="24" t="s">
        <v>89</v>
      </c>
      <c r="C45" s="25">
        <v>0</v>
      </c>
      <c r="D45" s="25">
        <v>0</v>
      </c>
      <c r="E45" s="25">
        <v>0</v>
      </c>
      <c r="F45" s="25">
        <v>0</v>
      </c>
      <c r="G45" s="25">
        <v>1140</v>
      </c>
      <c r="H45" s="25">
        <v>926.3</v>
      </c>
      <c r="I45" s="25">
        <v>0</v>
      </c>
      <c r="J45" s="25">
        <v>0</v>
      </c>
      <c r="K45" s="25">
        <f t="shared" ref="K45" si="21">C45+E45+G45</f>
        <v>1140</v>
      </c>
      <c r="L45" s="25">
        <f t="shared" ref="L45" si="22">H45+F45+D45</f>
        <v>926.3</v>
      </c>
      <c r="M45" s="1">
        <f>K45-L45</f>
        <v>213.70000000000005</v>
      </c>
      <c r="N45" s="12" t="s">
        <v>134</v>
      </c>
      <c r="O45" s="11" t="s">
        <v>88</v>
      </c>
      <c r="P45" s="11">
        <v>20</v>
      </c>
      <c r="Q45" s="11">
        <v>20</v>
      </c>
      <c r="R45" s="11"/>
      <c r="S45" s="21"/>
      <c r="T45" s="15"/>
      <c r="U45" s="15"/>
      <c r="V45" s="15"/>
    </row>
    <row r="46" spans="1:22" s="23" customFormat="1" ht="110.25" x14ac:dyDescent="0.25">
      <c r="A46" s="107" t="s">
        <v>53</v>
      </c>
      <c r="B46" s="109" t="s">
        <v>30</v>
      </c>
      <c r="C46" s="105">
        <f>C48+C49</f>
        <v>4570.3999999999996</v>
      </c>
      <c r="D46" s="105">
        <f t="shared" ref="D46:J46" si="23">D48+D49</f>
        <v>4570.3999999999996</v>
      </c>
      <c r="E46" s="105">
        <f t="shared" si="23"/>
        <v>55836</v>
      </c>
      <c r="F46" s="105">
        <f t="shared" si="23"/>
        <v>53779.8</v>
      </c>
      <c r="G46" s="105">
        <f t="shared" si="23"/>
        <v>0</v>
      </c>
      <c r="H46" s="105">
        <f t="shared" si="23"/>
        <v>0</v>
      </c>
      <c r="I46" s="105">
        <f t="shared" si="23"/>
        <v>0</v>
      </c>
      <c r="J46" s="105">
        <f t="shared" si="23"/>
        <v>0</v>
      </c>
      <c r="K46" s="105">
        <f>K48+K49</f>
        <v>60406.399999999994</v>
      </c>
      <c r="L46" s="105">
        <f>L48+L49</f>
        <v>58350.2</v>
      </c>
      <c r="M46" s="113">
        <f t="shared" si="2"/>
        <v>2056.1999999999971</v>
      </c>
      <c r="N46" s="111"/>
      <c r="O46" s="11" t="s">
        <v>91</v>
      </c>
      <c r="P46" s="11">
        <v>14</v>
      </c>
      <c r="Q46" s="11">
        <v>14</v>
      </c>
      <c r="R46" s="11"/>
      <c r="S46" s="21"/>
      <c r="T46" s="19">
        <f>D46+F46+H46+J46</f>
        <v>58350.200000000004</v>
      </c>
      <c r="U46" s="19">
        <f>L46-T46</f>
        <v>0</v>
      </c>
      <c r="V46" s="22"/>
    </row>
    <row r="47" spans="1:22" s="23" customFormat="1" ht="63" x14ac:dyDescent="0.25">
      <c r="A47" s="108"/>
      <c r="B47" s="110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14"/>
      <c r="N47" s="112"/>
      <c r="O47" s="11" t="s">
        <v>90</v>
      </c>
      <c r="P47" s="11">
        <v>369</v>
      </c>
      <c r="Q47" s="11">
        <v>369</v>
      </c>
      <c r="R47" s="11"/>
      <c r="S47" s="21"/>
      <c r="T47" s="22"/>
      <c r="U47" s="22"/>
      <c r="V47" s="22"/>
    </row>
    <row r="48" spans="1:22" s="13" customFormat="1" ht="63" x14ac:dyDescent="0.25">
      <c r="A48" s="11" t="s">
        <v>54</v>
      </c>
      <c r="B48" s="24" t="s">
        <v>38</v>
      </c>
      <c r="C48" s="25">
        <v>1264.0999999999999</v>
      </c>
      <c r="D48" s="25">
        <v>1264.0999999999999</v>
      </c>
      <c r="E48" s="25">
        <v>39570.699999999997</v>
      </c>
      <c r="F48" s="25">
        <v>37514.5</v>
      </c>
      <c r="G48" s="25">
        <v>0</v>
      </c>
      <c r="H48" s="25">
        <v>0</v>
      </c>
      <c r="I48" s="25">
        <v>0</v>
      </c>
      <c r="J48" s="25">
        <v>0</v>
      </c>
      <c r="K48" s="25">
        <f>C48+E48+G48</f>
        <v>40834.799999999996</v>
      </c>
      <c r="L48" s="25">
        <f>H48+F48+D48</f>
        <v>38778.6</v>
      </c>
      <c r="M48" s="1">
        <f t="shared" si="2"/>
        <v>2056.1999999999971</v>
      </c>
      <c r="N48" s="12" t="s">
        <v>133</v>
      </c>
      <c r="O48" s="11" t="s">
        <v>90</v>
      </c>
      <c r="P48" s="11">
        <v>369</v>
      </c>
      <c r="Q48" s="11">
        <v>369</v>
      </c>
      <c r="R48" s="11"/>
      <c r="S48" s="21"/>
      <c r="T48" s="15">
        <v>380</v>
      </c>
      <c r="U48" s="15"/>
      <c r="V48" s="15"/>
    </row>
    <row r="49" spans="1:22" s="13" customFormat="1" ht="110.25" x14ac:dyDescent="0.25">
      <c r="A49" s="26" t="s">
        <v>55</v>
      </c>
      <c r="B49" s="24" t="s">
        <v>41</v>
      </c>
      <c r="C49" s="25">
        <v>3306.3</v>
      </c>
      <c r="D49" s="25">
        <v>3306.3</v>
      </c>
      <c r="E49" s="25">
        <v>16265.3</v>
      </c>
      <c r="F49" s="25">
        <v>16265.3</v>
      </c>
      <c r="G49" s="25">
        <v>0</v>
      </c>
      <c r="H49" s="25">
        <v>0</v>
      </c>
      <c r="I49" s="25">
        <v>0</v>
      </c>
      <c r="J49" s="25">
        <v>0</v>
      </c>
      <c r="K49" s="25">
        <f t="shared" si="14"/>
        <v>19571.599999999999</v>
      </c>
      <c r="L49" s="25">
        <f t="shared" si="14"/>
        <v>19571.599999999999</v>
      </c>
      <c r="M49" s="1">
        <f>K49-L49</f>
        <v>0</v>
      </c>
      <c r="N49" s="12"/>
      <c r="O49" s="11" t="s">
        <v>91</v>
      </c>
      <c r="P49" s="11">
        <v>14</v>
      </c>
      <c r="Q49" s="11">
        <v>14</v>
      </c>
      <c r="R49" s="11"/>
      <c r="S49" s="21"/>
      <c r="T49" s="15"/>
      <c r="U49" s="15"/>
      <c r="V49" s="15"/>
    </row>
    <row r="50" spans="1:22" s="23" customFormat="1" ht="31.5" x14ac:dyDescent="0.25">
      <c r="A50" s="11" t="s">
        <v>56</v>
      </c>
      <c r="B50" s="24" t="s">
        <v>31</v>
      </c>
      <c r="C50" s="25">
        <f>C51+C52</f>
        <v>0</v>
      </c>
      <c r="D50" s="25">
        <f t="shared" ref="D50:L50" si="24">D51+D52</f>
        <v>0</v>
      </c>
      <c r="E50" s="25">
        <f t="shared" si="24"/>
        <v>960</v>
      </c>
      <c r="F50" s="25">
        <f t="shared" si="24"/>
        <v>990</v>
      </c>
      <c r="G50" s="25">
        <f t="shared" si="24"/>
        <v>0</v>
      </c>
      <c r="H50" s="25">
        <f t="shared" si="24"/>
        <v>0</v>
      </c>
      <c r="I50" s="25">
        <f t="shared" si="24"/>
        <v>0</v>
      </c>
      <c r="J50" s="25">
        <f t="shared" si="24"/>
        <v>0</v>
      </c>
      <c r="K50" s="25">
        <f>K51+K52</f>
        <v>960</v>
      </c>
      <c r="L50" s="25">
        <f t="shared" si="24"/>
        <v>990</v>
      </c>
      <c r="M50" s="1">
        <f t="shared" si="2"/>
        <v>-30</v>
      </c>
      <c r="N50" s="12"/>
      <c r="O50" s="11" t="s">
        <v>92</v>
      </c>
      <c r="P50" s="11">
        <v>80</v>
      </c>
      <c r="Q50" s="11">
        <v>80</v>
      </c>
      <c r="R50" s="11"/>
      <c r="S50" s="21"/>
      <c r="T50" s="19">
        <f>D50+F50+H50+J50</f>
        <v>990</v>
      </c>
      <c r="U50" s="19">
        <f>L50-T50</f>
        <v>0</v>
      </c>
      <c r="V50" s="22"/>
    </row>
    <row r="51" spans="1:22" s="13" customFormat="1" ht="47.25" x14ac:dyDescent="0.25">
      <c r="A51" s="11" t="s">
        <v>57</v>
      </c>
      <c r="B51" s="24" t="s">
        <v>39</v>
      </c>
      <c r="C51" s="25">
        <v>0</v>
      </c>
      <c r="D51" s="25">
        <v>0</v>
      </c>
      <c r="E51" s="25">
        <v>960</v>
      </c>
      <c r="F51" s="25">
        <v>990</v>
      </c>
      <c r="G51" s="25">
        <v>0</v>
      </c>
      <c r="H51" s="25">
        <v>0</v>
      </c>
      <c r="I51" s="25">
        <v>0</v>
      </c>
      <c r="J51" s="25">
        <v>0</v>
      </c>
      <c r="K51" s="25">
        <f>C51+E51+G51</f>
        <v>960</v>
      </c>
      <c r="L51" s="25">
        <f>H51+F51+D51</f>
        <v>990</v>
      </c>
      <c r="M51" s="1">
        <f t="shared" si="2"/>
        <v>-30</v>
      </c>
      <c r="N51" s="12" t="s">
        <v>132</v>
      </c>
      <c r="O51" s="11" t="s">
        <v>92</v>
      </c>
      <c r="P51" s="11">
        <v>80</v>
      </c>
      <c r="Q51" s="11">
        <v>80</v>
      </c>
      <c r="R51" s="11"/>
      <c r="S51" s="21"/>
      <c r="T51" s="15"/>
      <c r="U51" s="15"/>
      <c r="V51" s="15"/>
    </row>
    <row r="52" spans="1:22" s="13" customFormat="1" ht="31.5" x14ac:dyDescent="0.25">
      <c r="A52" s="11" t="s">
        <v>58</v>
      </c>
      <c r="B52" s="24" t="s">
        <v>40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f t="shared" si="14"/>
        <v>0</v>
      </c>
      <c r="L52" s="25">
        <f>H52+F52+D52</f>
        <v>0</v>
      </c>
      <c r="M52" s="1">
        <f t="shared" si="2"/>
        <v>0</v>
      </c>
      <c r="N52" s="12"/>
      <c r="O52" s="11" t="s">
        <v>113</v>
      </c>
      <c r="P52" s="11">
        <v>0</v>
      </c>
      <c r="Q52" s="11">
        <v>0</v>
      </c>
      <c r="R52" s="11"/>
      <c r="S52" s="21"/>
      <c r="T52" s="15"/>
      <c r="U52" s="15"/>
      <c r="V52" s="15"/>
    </row>
    <row r="53" spans="1:22" s="23" customFormat="1" ht="31.5" x14ac:dyDescent="0.25">
      <c r="A53" s="16" t="s">
        <v>59</v>
      </c>
      <c r="B53" s="17" t="s">
        <v>32</v>
      </c>
      <c r="C53" s="1">
        <f>C55</f>
        <v>0</v>
      </c>
      <c r="D53" s="1">
        <f t="shared" ref="D53:L53" si="25">D55</f>
        <v>0</v>
      </c>
      <c r="E53" s="1">
        <f t="shared" si="25"/>
        <v>0</v>
      </c>
      <c r="F53" s="1">
        <f t="shared" si="25"/>
        <v>0</v>
      </c>
      <c r="G53" s="1">
        <f t="shared" si="25"/>
        <v>296</v>
      </c>
      <c r="H53" s="1">
        <f>H55</f>
        <v>285.10000000000002</v>
      </c>
      <c r="I53" s="1">
        <f t="shared" si="25"/>
        <v>0</v>
      </c>
      <c r="J53" s="1">
        <f t="shared" si="25"/>
        <v>0</v>
      </c>
      <c r="K53" s="1">
        <f>K55</f>
        <v>296</v>
      </c>
      <c r="L53" s="1">
        <f t="shared" si="25"/>
        <v>285.10000000000002</v>
      </c>
      <c r="M53" s="1">
        <f t="shared" si="2"/>
        <v>10.899999999999977</v>
      </c>
      <c r="N53" s="20"/>
      <c r="O53" s="30" t="s">
        <v>107</v>
      </c>
      <c r="P53" s="30" t="s">
        <v>107</v>
      </c>
      <c r="Q53" s="30" t="s">
        <v>107</v>
      </c>
      <c r="R53" s="16"/>
      <c r="S53" s="21"/>
      <c r="T53" s="19">
        <f>D53+F53+H53+J53</f>
        <v>285.10000000000002</v>
      </c>
      <c r="U53" s="19">
        <f>L53-T53</f>
        <v>0</v>
      </c>
      <c r="V53" s="22"/>
    </row>
    <row r="54" spans="1:22" s="23" customFormat="1" ht="84.75" customHeight="1" x14ac:dyDescent="0.25">
      <c r="A54" s="16"/>
      <c r="B54" s="24" t="s">
        <v>104</v>
      </c>
      <c r="C54" s="25" t="s">
        <v>12</v>
      </c>
      <c r="D54" s="25" t="s">
        <v>12</v>
      </c>
      <c r="E54" s="25" t="s">
        <v>12</v>
      </c>
      <c r="F54" s="25" t="s">
        <v>12</v>
      </c>
      <c r="G54" s="25" t="s">
        <v>12</v>
      </c>
      <c r="H54" s="25" t="s">
        <v>12</v>
      </c>
      <c r="I54" s="25" t="s">
        <v>12</v>
      </c>
      <c r="J54" s="25" t="s">
        <v>12</v>
      </c>
      <c r="K54" s="25" t="s">
        <v>12</v>
      </c>
      <c r="L54" s="25" t="s">
        <v>12</v>
      </c>
      <c r="M54" s="25" t="s">
        <v>12</v>
      </c>
      <c r="N54" s="25" t="s">
        <v>12</v>
      </c>
      <c r="O54" s="16" t="s">
        <v>99</v>
      </c>
      <c r="P54" s="16">
        <v>350</v>
      </c>
      <c r="Q54" s="16">
        <v>350</v>
      </c>
      <c r="R54" s="11"/>
      <c r="S54" s="21"/>
      <c r="T54" s="22"/>
      <c r="U54" s="22"/>
      <c r="V54" s="22"/>
    </row>
    <row r="55" spans="1:22" s="13" customFormat="1" ht="69" customHeight="1" x14ac:dyDescent="0.25">
      <c r="A55" s="11" t="s">
        <v>49</v>
      </c>
      <c r="B55" s="24" t="s">
        <v>33</v>
      </c>
      <c r="C55" s="25">
        <f>C56</f>
        <v>0</v>
      </c>
      <c r="D55" s="25">
        <f t="shared" ref="D55:J55" si="26">D56</f>
        <v>0</v>
      </c>
      <c r="E55" s="25">
        <f t="shared" si="26"/>
        <v>0</v>
      </c>
      <c r="F55" s="25">
        <f t="shared" si="26"/>
        <v>0</v>
      </c>
      <c r="G55" s="25">
        <f t="shared" si="26"/>
        <v>296</v>
      </c>
      <c r="H55" s="25">
        <f>H56</f>
        <v>285.10000000000002</v>
      </c>
      <c r="I55" s="25">
        <f t="shared" si="26"/>
        <v>0</v>
      </c>
      <c r="J55" s="25">
        <f t="shared" si="26"/>
        <v>0</v>
      </c>
      <c r="K55" s="25">
        <f>C55+E55+G55</f>
        <v>296</v>
      </c>
      <c r="L55" s="25">
        <f>H55+F55+D55</f>
        <v>285.10000000000002</v>
      </c>
      <c r="M55" s="1">
        <f t="shared" si="2"/>
        <v>10.899999999999977</v>
      </c>
      <c r="N55" s="12" t="s">
        <v>129</v>
      </c>
      <c r="O55" s="11" t="s">
        <v>94</v>
      </c>
      <c r="P55" s="11">
        <v>15</v>
      </c>
      <c r="Q55" s="11">
        <v>15</v>
      </c>
      <c r="R55" s="11"/>
      <c r="S55" s="21"/>
      <c r="T55" s="19">
        <f>D55+F55+H55+J55</f>
        <v>285.10000000000002</v>
      </c>
      <c r="U55" s="19">
        <f>L55-T55</f>
        <v>0</v>
      </c>
      <c r="V55" s="15"/>
    </row>
    <row r="56" spans="1:22" s="13" customFormat="1" ht="63" x14ac:dyDescent="0.25">
      <c r="A56" s="11"/>
      <c r="B56" s="24" t="s">
        <v>93</v>
      </c>
      <c r="C56" s="25">
        <v>0</v>
      </c>
      <c r="D56" s="25">
        <v>0</v>
      </c>
      <c r="E56" s="25">
        <v>0</v>
      </c>
      <c r="F56" s="25">
        <v>0</v>
      </c>
      <c r="G56" s="25">
        <v>296</v>
      </c>
      <c r="H56" s="25">
        <v>285.10000000000002</v>
      </c>
      <c r="I56" s="25">
        <v>0</v>
      </c>
      <c r="J56" s="25">
        <v>0</v>
      </c>
      <c r="K56" s="25">
        <f>C56+E56+G56</f>
        <v>296</v>
      </c>
      <c r="L56" s="25">
        <f>H56+F56+D56</f>
        <v>285.10000000000002</v>
      </c>
      <c r="M56" s="1">
        <f t="shared" si="2"/>
        <v>10.899999999999977</v>
      </c>
      <c r="N56" s="12"/>
      <c r="O56" s="11" t="s">
        <v>94</v>
      </c>
      <c r="P56" s="11">
        <v>15</v>
      </c>
      <c r="Q56" s="11">
        <v>15</v>
      </c>
      <c r="R56" s="11"/>
      <c r="T56" s="15"/>
      <c r="U56" s="15"/>
      <c r="V56" s="15"/>
    </row>
    <row r="57" spans="1:22" s="13" customFormat="1" x14ac:dyDescent="0.25">
      <c r="A57" s="31"/>
      <c r="B57" s="32"/>
      <c r="C57" s="31"/>
      <c r="D57" s="31"/>
      <c r="E57" s="31"/>
      <c r="F57" s="31"/>
      <c r="G57" s="31"/>
      <c r="H57" s="33"/>
      <c r="I57" s="31"/>
      <c r="J57" s="31"/>
      <c r="K57" s="33"/>
      <c r="L57" s="33"/>
      <c r="M57" s="33"/>
      <c r="N57" s="34"/>
      <c r="O57" s="31"/>
      <c r="P57" s="31"/>
      <c r="Q57" s="31"/>
      <c r="R57" s="31"/>
      <c r="T57" s="15"/>
      <c r="U57" s="15"/>
      <c r="V57" s="15"/>
    </row>
    <row r="58" spans="1:22" s="13" customFormat="1" x14ac:dyDescent="0.25">
      <c r="A58" s="31"/>
      <c r="B58" s="32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4"/>
      <c r="O58" s="4"/>
      <c r="P58" s="4"/>
      <c r="Q58" s="4"/>
      <c r="R58" s="4"/>
    </row>
    <row r="59" spans="1:22" s="13" customFormat="1" ht="85.5" customHeight="1" x14ac:dyDescent="0.25">
      <c r="A59" s="4"/>
      <c r="B59" s="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0"/>
      <c r="O59" s="2"/>
      <c r="P59" s="2"/>
      <c r="Q59" s="2"/>
      <c r="R59" s="2"/>
    </row>
    <row r="60" spans="1:22" s="38" customFormat="1" ht="18.75" x14ac:dyDescent="0.25">
      <c r="A60" s="2"/>
      <c r="B60" s="116" t="s">
        <v>131</v>
      </c>
      <c r="C60" s="117"/>
      <c r="D60" s="117"/>
      <c r="E60" s="117"/>
      <c r="F60" s="35"/>
      <c r="G60" s="36"/>
      <c r="H60" s="36"/>
      <c r="I60" s="36"/>
      <c r="J60" s="36"/>
      <c r="K60" s="36"/>
      <c r="L60" s="36"/>
      <c r="M60" s="36"/>
      <c r="N60" s="37"/>
      <c r="O60" s="2"/>
      <c r="P60" s="2"/>
      <c r="Q60" s="2"/>
      <c r="R60" s="2"/>
    </row>
    <row r="61" spans="1:22" s="38" customFormat="1" ht="18.75" x14ac:dyDescent="0.25">
      <c r="A61" s="2"/>
      <c r="B61" s="117"/>
      <c r="C61" s="117"/>
      <c r="D61" s="117"/>
      <c r="E61" s="117"/>
      <c r="F61" s="35"/>
      <c r="G61" s="118"/>
      <c r="H61" s="119"/>
      <c r="I61" s="119"/>
      <c r="J61" s="119"/>
      <c r="K61" s="119"/>
      <c r="L61" s="119"/>
      <c r="M61" s="36"/>
      <c r="N61" s="37" t="s">
        <v>130</v>
      </c>
      <c r="O61" s="2"/>
      <c r="P61" s="2"/>
      <c r="Q61" s="2"/>
      <c r="R61" s="2"/>
    </row>
    <row r="62" spans="1:22" s="38" customFormat="1" ht="18.75" x14ac:dyDescent="0.25">
      <c r="A62" s="2"/>
      <c r="B62" s="117"/>
      <c r="C62" s="117"/>
      <c r="D62" s="117"/>
      <c r="E62" s="117"/>
      <c r="F62" s="35"/>
      <c r="G62" s="36"/>
      <c r="H62" s="36"/>
      <c r="I62" s="36"/>
      <c r="J62" s="36"/>
      <c r="K62" s="36"/>
      <c r="L62" s="36"/>
      <c r="M62" s="36"/>
      <c r="N62" s="37"/>
      <c r="O62" s="2"/>
      <c r="P62" s="2"/>
      <c r="Q62" s="2"/>
      <c r="R62" s="2"/>
    </row>
    <row r="63" spans="1:22" s="38" customFormat="1" x14ac:dyDescent="0.25">
      <c r="A63" s="2"/>
      <c r="B63" s="3"/>
      <c r="C63" s="2"/>
      <c r="D63" s="4"/>
      <c r="E63" s="2"/>
      <c r="F63" s="4"/>
      <c r="G63" s="2"/>
      <c r="H63" s="2"/>
      <c r="I63" s="2"/>
      <c r="J63" s="2"/>
      <c r="K63" s="2"/>
      <c r="L63" s="2"/>
      <c r="M63" s="2"/>
      <c r="N63" s="7"/>
      <c r="O63" s="2"/>
      <c r="P63" s="2"/>
      <c r="Q63" s="2"/>
      <c r="R63" s="2"/>
    </row>
    <row r="64" spans="1:22" s="38" customFormat="1" x14ac:dyDescent="0.25">
      <c r="A64" s="2"/>
      <c r="B64" s="3"/>
      <c r="C64" s="2"/>
      <c r="D64" s="4"/>
      <c r="E64" s="2"/>
      <c r="F64" s="4"/>
      <c r="G64" s="2"/>
      <c r="H64" s="2"/>
      <c r="I64" s="2"/>
      <c r="J64" s="2"/>
      <c r="K64" s="2"/>
      <c r="L64" s="2"/>
      <c r="M64" s="2"/>
      <c r="N64" s="7"/>
      <c r="O64" s="2"/>
      <c r="P64" s="2"/>
      <c r="Q64" s="2"/>
      <c r="R64" s="2"/>
    </row>
    <row r="65" spans="1:18" s="38" customFormat="1" x14ac:dyDescent="0.25">
      <c r="A65" s="2"/>
      <c r="B65" s="3"/>
      <c r="C65" s="2"/>
      <c r="D65" s="4"/>
      <c r="E65" s="2"/>
      <c r="F65" s="4"/>
      <c r="G65" s="2"/>
      <c r="H65" s="2"/>
      <c r="I65" s="2"/>
      <c r="J65" s="2"/>
      <c r="K65" s="2"/>
      <c r="L65" s="2"/>
      <c r="M65" s="2"/>
      <c r="N65" s="7"/>
      <c r="O65" s="2"/>
      <c r="P65" s="2"/>
      <c r="Q65" s="2"/>
      <c r="R65" s="2"/>
    </row>
    <row r="66" spans="1:18" s="38" customFormat="1" x14ac:dyDescent="0.25">
      <c r="A66" s="2"/>
      <c r="B66" s="3"/>
      <c r="C66" s="2"/>
      <c r="D66" s="4"/>
      <c r="E66" s="2"/>
      <c r="F66" s="4"/>
      <c r="G66" s="2"/>
      <c r="H66" s="2"/>
      <c r="I66" s="2"/>
      <c r="J66" s="2"/>
      <c r="K66" s="2"/>
      <c r="L66" s="2"/>
      <c r="M66" s="2"/>
      <c r="N66" s="7"/>
      <c r="O66" s="2"/>
      <c r="P66" s="2"/>
      <c r="Q66" s="2"/>
      <c r="R66" s="2"/>
    </row>
    <row r="67" spans="1:18" s="38" customFormat="1" x14ac:dyDescent="0.25">
      <c r="A67" s="2"/>
      <c r="B67" s="3"/>
      <c r="C67" s="2"/>
      <c r="D67" s="4"/>
      <c r="E67" s="2"/>
      <c r="F67" s="4"/>
      <c r="G67" s="2"/>
      <c r="H67" s="2"/>
      <c r="I67" s="2"/>
      <c r="J67" s="2"/>
      <c r="K67" s="2"/>
      <c r="L67" s="2"/>
      <c r="M67" s="2"/>
      <c r="N67" s="7"/>
      <c r="O67" s="2"/>
      <c r="P67" s="2"/>
      <c r="Q67" s="2"/>
      <c r="R67" s="2"/>
    </row>
    <row r="68" spans="1:18" s="38" customFormat="1" x14ac:dyDescent="0.25">
      <c r="A68" s="2"/>
      <c r="B68" s="3"/>
      <c r="C68" s="2"/>
      <c r="D68" s="4"/>
      <c r="E68" s="2"/>
      <c r="F68" s="4"/>
      <c r="G68" s="2"/>
      <c r="H68" s="2"/>
      <c r="I68" s="2"/>
      <c r="J68" s="2"/>
      <c r="K68" s="2"/>
      <c r="L68" s="2"/>
      <c r="M68" s="2"/>
      <c r="N68" s="7"/>
      <c r="O68" s="2"/>
      <c r="P68" s="2"/>
      <c r="Q68" s="2"/>
      <c r="R68" s="2"/>
    </row>
    <row r="69" spans="1:18" s="38" customFormat="1" x14ac:dyDescent="0.25">
      <c r="A69" s="2"/>
      <c r="B69" s="3"/>
      <c r="C69" s="2"/>
      <c r="D69" s="4"/>
      <c r="E69" s="2"/>
      <c r="F69" s="4"/>
      <c r="G69" s="2"/>
      <c r="H69" s="2"/>
      <c r="I69" s="2"/>
      <c r="J69" s="2"/>
      <c r="K69" s="2"/>
      <c r="L69" s="2"/>
      <c r="M69" s="2"/>
      <c r="N69" s="7"/>
      <c r="O69" s="2"/>
      <c r="P69" s="2"/>
      <c r="Q69" s="2"/>
      <c r="R69" s="2"/>
    </row>
  </sheetData>
  <mergeCells count="41">
    <mergeCell ref="B60:E62"/>
    <mergeCell ref="G61:L61"/>
    <mergeCell ref="A4:R4"/>
    <mergeCell ref="N1:Q1"/>
    <mergeCell ref="C7:D7"/>
    <mergeCell ref="E7:F7"/>
    <mergeCell ref="G7:H7"/>
    <mergeCell ref="I7:J7"/>
    <mergeCell ref="K7:L7"/>
    <mergeCell ref="P7:Q7"/>
    <mergeCell ref="B7:B8"/>
    <mergeCell ref="A7:A8"/>
    <mergeCell ref="A5:R5"/>
    <mergeCell ref="B21:B22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N21:N22"/>
    <mergeCell ref="M21:M22"/>
    <mergeCell ref="N46:N47"/>
    <mergeCell ref="I46:I47"/>
    <mergeCell ref="J46:J47"/>
    <mergeCell ref="K46:K47"/>
    <mergeCell ref="L46:L47"/>
    <mergeCell ref="M46:M47"/>
    <mergeCell ref="H46:H47"/>
    <mergeCell ref="A46:A47"/>
    <mergeCell ref="B46:B47"/>
    <mergeCell ref="C46:C47"/>
    <mergeCell ref="D46:D47"/>
    <mergeCell ref="E46:E47"/>
    <mergeCell ref="F46:F47"/>
    <mergeCell ref="G46:G47"/>
  </mergeCells>
  <pageMargins left="0" right="0" top="0.39370078740157483" bottom="0" header="0" footer="0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81"/>
  <sheetViews>
    <sheetView topLeftCell="E27" workbookViewId="0">
      <selection activeCell="R30" sqref="R30"/>
    </sheetView>
  </sheetViews>
  <sheetFormatPr defaultColWidth="9.140625" defaultRowHeight="15" x14ac:dyDescent="0.25"/>
  <cols>
    <col min="1" max="1" width="11.140625" style="4" customWidth="1"/>
    <col min="2" max="2" width="59.5703125" style="9" customWidth="1"/>
    <col min="3" max="3" width="10.85546875" style="4" customWidth="1"/>
    <col min="4" max="4" width="10" style="4" customWidth="1"/>
    <col min="5" max="5" width="11" style="4" customWidth="1"/>
    <col min="6" max="6" width="11.42578125" style="4" customWidth="1"/>
    <col min="7" max="7" width="10" style="4" customWidth="1"/>
    <col min="8" max="10" width="16.5703125" style="4" customWidth="1"/>
    <col min="11" max="11" width="6.28515625" style="4" customWidth="1"/>
    <col min="12" max="12" width="6.140625" style="4" customWidth="1"/>
    <col min="13" max="13" width="11.28515625" style="4" customWidth="1"/>
    <col min="14" max="14" width="12" style="4" customWidth="1"/>
    <col min="15" max="15" width="13.5703125" style="4" customWidth="1"/>
    <col min="16" max="16" width="42.28515625" style="10" customWidth="1"/>
    <col min="17" max="17" width="36.28515625" style="4" customWidth="1"/>
    <col min="18" max="19" width="9.28515625" style="4" bestFit="1" customWidth="1"/>
    <col min="20" max="20" width="16.7109375" style="4" customWidth="1"/>
    <col min="21" max="21" width="15.140625" style="8" customWidth="1"/>
    <col min="22" max="22" width="12.7109375" style="8" customWidth="1"/>
    <col min="23" max="16384" width="9.140625" style="8"/>
  </cols>
  <sheetData>
    <row r="1" spans="1:24" ht="30.75" customHeight="1" x14ac:dyDescent="0.25">
      <c r="A1" s="43"/>
      <c r="B1" s="44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33" t="s">
        <v>13</v>
      </c>
      <c r="Q1" s="133"/>
      <c r="R1" s="133"/>
      <c r="S1" s="133"/>
      <c r="T1" s="67"/>
    </row>
    <row r="2" spans="1:24" x14ac:dyDescent="0.25">
      <c r="A2" s="43"/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5"/>
      <c r="Q2" s="67"/>
      <c r="R2" s="67"/>
      <c r="S2" s="67"/>
      <c r="T2" s="67"/>
    </row>
    <row r="3" spans="1:24" x14ac:dyDescent="0.25">
      <c r="A3" s="43"/>
      <c r="B3" s="44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5"/>
      <c r="Q3" s="43"/>
      <c r="R3" s="43"/>
      <c r="S3" s="43"/>
      <c r="T3" s="43"/>
    </row>
    <row r="4" spans="1:24" ht="49.5" customHeight="1" x14ac:dyDescent="0.25">
      <c r="A4" s="134" t="s">
        <v>178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1:24" ht="18.75" x14ac:dyDescent="0.25">
      <c r="A5" s="134" t="s">
        <v>114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75"/>
      <c r="V5" s="75"/>
      <c r="W5" s="75"/>
      <c r="X5" s="75"/>
    </row>
    <row r="6" spans="1:24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5"/>
      <c r="Q6" s="43"/>
      <c r="R6" s="43"/>
      <c r="S6" s="43"/>
      <c r="T6" s="43"/>
      <c r="U6" s="75"/>
      <c r="V6" s="75"/>
      <c r="W6" s="75"/>
      <c r="X6" s="75"/>
    </row>
    <row r="7" spans="1:24" ht="110.25" x14ac:dyDescent="0.25">
      <c r="A7" s="132" t="s">
        <v>105</v>
      </c>
      <c r="B7" s="136" t="s">
        <v>0</v>
      </c>
      <c r="C7" s="132" t="s">
        <v>1</v>
      </c>
      <c r="D7" s="132"/>
      <c r="E7" s="132" t="s">
        <v>2</v>
      </c>
      <c r="F7" s="132"/>
      <c r="G7" s="132" t="s">
        <v>3</v>
      </c>
      <c r="H7" s="132"/>
      <c r="I7" s="137" t="s">
        <v>161</v>
      </c>
      <c r="J7" s="138"/>
      <c r="K7" s="132" t="s">
        <v>4</v>
      </c>
      <c r="L7" s="132"/>
      <c r="M7" s="132" t="s">
        <v>5</v>
      </c>
      <c r="N7" s="132"/>
      <c r="O7" s="66" t="s">
        <v>115</v>
      </c>
      <c r="P7" s="71" t="s">
        <v>6</v>
      </c>
      <c r="Q7" s="66" t="s">
        <v>7</v>
      </c>
      <c r="R7" s="132" t="s">
        <v>8</v>
      </c>
      <c r="S7" s="132"/>
      <c r="T7" s="66" t="s">
        <v>9</v>
      </c>
      <c r="U7" s="15"/>
      <c r="V7" s="75"/>
      <c r="W7" s="75"/>
      <c r="X7" s="75"/>
    </row>
    <row r="8" spans="1:24" s="13" customFormat="1" ht="18" customHeight="1" x14ac:dyDescent="0.25">
      <c r="A8" s="132"/>
      <c r="B8" s="136"/>
      <c r="C8" s="66" t="s">
        <v>10</v>
      </c>
      <c r="D8" s="66" t="s">
        <v>11</v>
      </c>
      <c r="E8" s="66" t="s">
        <v>10</v>
      </c>
      <c r="F8" s="66" t="s">
        <v>11</v>
      </c>
      <c r="G8" s="66" t="s">
        <v>10</v>
      </c>
      <c r="H8" s="66" t="s">
        <v>11</v>
      </c>
      <c r="I8" s="66" t="s">
        <v>10</v>
      </c>
      <c r="J8" s="66" t="s">
        <v>11</v>
      </c>
      <c r="K8" s="66" t="s">
        <v>10</v>
      </c>
      <c r="L8" s="66" t="s">
        <v>11</v>
      </c>
      <c r="M8" s="66" t="s">
        <v>10</v>
      </c>
      <c r="N8" s="66" t="s">
        <v>11</v>
      </c>
      <c r="O8" s="66"/>
      <c r="P8" s="71"/>
      <c r="Q8" s="66"/>
      <c r="R8" s="66" t="s">
        <v>10</v>
      </c>
      <c r="S8" s="66" t="s">
        <v>11</v>
      </c>
      <c r="T8" s="66"/>
      <c r="U8" s="15"/>
      <c r="V8" s="15"/>
      <c r="W8" s="15"/>
      <c r="X8" s="15"/>
    </row>
    <row r="9" spans="1:24" s="13" customFormat="1" ht="15.75" x14ac:dyDescent="0.25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/>
      <c r="J9" s="66"/>
      <c r="K9" s="66">
        <v>9</v>
      </c>
      <c r="L9" s="66">
        <v>10</v>
      </c>
      <c r="M9" s="66">
        <v>11</v>
      </c>
      <c r="N9" s="66">
        <v>12</v>
      </c>
      <c r="O9" s="66">
        <v>13</v>
      </c>
      <c r="P9" s="46" t="s">
        <v>116</v>
      </c>
      <c r="Q9" s="66">
        <v>15</v>
      </c>
      <c r="R9" s="66">
        <v>16</v>
      </c>
      <c r="S9" s="66">
        <v>17</v>
      </c>
      <c r="T9" s="66">
        <v>18</v>
      </c>
      <c r="U9" s="15"/>
      <c r="V9" s="15"/>
      <c r="W9" s="15"/>
      <c r="X9" s="15"/>
    </row>
    <row r="10" spans="1:24" s="13" customFormat="1" ht="31.5" x14ac:dyDescent="0.25">
      <c r="A10" s="47"/>
      <c r="B10" s="48" t="s">
        <v>14</v>
      </c>
      <c r="C10" s="41">
        <f t="shared" ref="C10:N10" si="0">C12+C35+C49+C62</f>
        <v>9579</v>
      </c>
      <c r="D10" s="41">
        <f t="shared" si="0"/>
        <v>9508.4000000000015</v>
      </c>
      <c r="E10" s="41">
        <f t="shared" si="0"/>
        <v>115211.9</v>
      </c>
      <c r="F10" s="41">
        <f t="shared" si="0"/>
        <v>111871</v>
      </c>
      <c r="G10" s="41">
        <f t="shared" si="0"/>
        <v>134841.30000000002</v>
      </c>
      <c r="H10" s="41">
        <f t="shared" si="0"/>
        <v>130824.40000000001</v>
      </c>
      <c r="I10" s="41">
        <f t="shared" si="0"/>
        <v>677.2</v>
      </c>
      <c r="J10" s="41">
        <f t="shared" si="0"/>
        <v>677.2</v>
      </c>
      <c r="K10" s="41">
        <f t="shared" si="0"/>
        <v>0</v>
      </c>
      <c r="L10" s="41">
        <f t="shared" si="0"/>
        <v>0</v>
      </c>
      <c r="M10" s="41">
        <f t="shared" si="0"/>
        <v>260309.40000000002</v>
      </c>
      <c r="N10" s="41">
        <f t="shared" si="0"/>
        <v>252881</v>
      </c>
      <c r="O10" s="41">
        <f>M10-N10</f>
        <v>7428.4000000000233</v>
      </c>
      <c r="P10" s="49"/>
      <c r="Q10" s="47" t="s">
        <v>12</v>
      </c>
      <c r="R10" s="47" t="s">
        <v>12</v>
      </c>
      <c r="S10" s="47" t="s">
        <v>12</v>
      </c>
      <c r="T10" s="47" t="s">
        <v>12</v>
      </c>
      <c r="U10" s="19">
        <f>C10+E10+G10+K10</f>
        <v>259632.2</v>
      </c>
      <c r="V10" s="19">
        <f>D10+F10+H10+L10</f>
        <v>252203.8</v>
      </c>
      <c r="W10" s="19">
        <f>N10-V10</f>
        <v>677.20000000001164</v>
      </c>
      <c r="X10" s="15"/>
    </row>
    <row r="11" spans="1:24" s="13" customFormat="1" ht="47.25" x14ac:dyDescent="0.25">
      <c r="A11" s="47"/>
      <c r="B11" s="48" t="s">
        <v>100</v>
      </c>
      <c r="C11" s="41" t="s">
        <v>12</v>
      </c>
      <c r="D11" s="41" t="s">
        <v>12</v>
      </c>
      <c r="E11" s="41" t="s">
        <v>12</v>
      </c>
      <c r="F11" s="41" t="s">
        <v>12</v>
      </c>
      <c r="G11" s="41" t="s">
        <v>12</v>
      </c>
      <c r="H11" s="41" t="s">
        <v>12</v>
      </c>
      <c r="I11" s="41"/>
      <c r="J11" s="41"/>
      <c r="K11" s="41" t="s">
        <v>12</v>
      </c>
      <c r="L11" s="41" t="s">
        <v>12</v>
      </c>
      <c r="M11" s="41" t="s">
        <v>107</v>
      </c>
      <c r="N11" s="41" t="s">
        <v>107</v>
      </c>
      <c r="O11" s="41"/>
      <c r="P11" s="50"/>
      <c r="Q11" s="47" t="s">
        <v>95</v>
      </c>
      <c r="R11" s="47">
        <v>100</v>
      </c>
      <c r="S11" s="47">
        <v>100</v>
      </c>
      <c r="T11" s="47"/>
      <c r="U11" s="19"/>
      <c r="V11" s="19"/>
      <c r="W11" s="15"/>
      <c r="X11" s="15"/>
    </row>
    <row r="12" spans="1:24" s="23" customFormat="1" ht="47.25" x14ac:dyDescent="0.25">
      <c r="A12" s="47">
        <v>1</v>
      </c>
      <c r="B12" s="48" t="s">
        <v>15</v>
      </c>
      <c r="C12" s="41">
        <f t="shared" ref="C12:L12" si="1">C14+C16+C18+C23+C25+C27+C29+C31+C33</f>
        <v>5485.6</v>
      </c>
      <c r="D12" s="41">
        <f t="shared" si="1"/>
        <v>5485.6</v>
      </c>
      <c r="E12" s="41">
        <f t="shared" si="1"/>
        <v>43049.1</v>
      </c>
      <c r="F12" s="41">
        <f t="shared" si="1"/>
        <v>41740.400000000001</v>
      </c>
      <c r="G12" s="41">
        <f t="shared" si="1"/>
        <v>116788.6</v>
      </c>
      <c r="H12" s="41">
        <f t="shared" si="1"/>
        <v>115377.40000000001</v>
      </c>
      <c r="I12" s="41">
        <f t="shared" si="1"/>
        <v>0</v>
      </c>
      <c r="J12" s="41">
        <f t="shared" si="1"/>
        <v>0</v>
      </c>
      <c r="K12" s="41">
        <f t="shared" si="1"/>
        <v>0</v>
      </c>
      <c r="L12" s="41">
        <f t="shared" si="1"/>
        <v>0</v>
      </c>
      <c r="M12" s="41">
        <f>M14+M16+M18+M23+M25+M27+M29+M31+M33</f>
        <v>165323.30000000002</v>
      </c>
      <c r="N12" s="41">
        <f>N14+N16+N18+N23+N25+N27+N29+N31+N33</f>
        <v>162603.4</v>
      </c>
      <c r="O12" s="41">
        <f>M12-N12</f>
        <v>2719.9000000000233</v>
      </c>
      <c r="P12" s="51"/>
      <c r="Q12" s="47" t="s">
        <v>12</v>
      </c>
      <c r="R12" s="47" t="s">
        <v>12</v>
      </c>
      <c r="S12" s="47" t="s">
        <v>12</v>
      </c>
      <c r="T12" s="47" t="s">
        <v>12</v>
      </c>
      <c r="U12" s="19"/>
      <c r="V12" s="19">
        <f>D12+F12+H12+L12</f>
        <v>162603.40000000002</v>
      </c>
      <c r="W12" s="19">
        <f>N12-V12</f>
        <v>0</v>
      </c>
      <c r="X12" s="22"/>
    </row>
    <row r="13" spans="1:24" s="23" customFormat="1" ht="63" x14ac:dyDescent="0.25">
      <c r="A13" s="47"/>
      <c r="B13" s="68" t="s">
        <v>101</v>
      </c>
      <c r="C13" s="40" t="s">
        <v>12</v>
      </c>
      <c r="D13" s="40" t="s">
        <v>12</v>
      </c>
      <c r="E13" s="40" t="s">
        <v>12</v>
      </c>
      <c r="F13" s="40" t="s">
        <v>12</v>
      </c>
      <c r="G13" s="40" t="s">
        <v>12</v>
      </c>
      <c r="H13" s="40" t="s">
        <v>12</v>
      </c>
      <c r="I13" s="40"/>
      <c r="J13" s="40"/>
      <c r="K13" s="40" t="s">
        <v>12</v>
      </c>
      <c r="L13" s="40" t="s">
        <v>12</v>
      </c>
      <c r="M13" s="40" t="s">
        <v>107</v>
      </c>
      <c r="N13" s="40" t="s">
        <v>107</v>
      </c>
      <c r="O13" s="41"/>
      <c r="P13" s="71"/>
      <c r="Q13" s="47" t="s">
        <v>96</v>
      </c>
      <c r="R13" s="47">
        <v>18</v>
      </c>
      <c r="S13" s="47">
        <v>18</v>
      </c>
      <c r="T13" s="47"/>
      <c r="U13" s="19"/>
      <c r="V13" s="22"/>
      <c r="W13" s="22"/>
      <c r="X13" s="22"/>
    </row>
    <row r="14" spans="1:24" s="13" customFormat="1" ht="78.75" x14ac:dyDescent="0.25">
      <c r="A14" s="52" t="s">
        <v>44</v>
      </c>
      <c r="B14" s="68" t="s">
        <v>16</v>
      </c>
      <c r="C14" s="40">
        <f>C15</f>
        <v>0</v>
      </c>
      <c r="D14" s="40">
        <f t="shared" ref="D14:N14" si="2">D15</f>
        <v>0</v>
      </c>
      <c r="E14" s="40">
        <f t="shared" si="2"/>
        <v>4564.1000000000004</v>
      </c>
      <c r="F14" s="40">
        <f t="shared" si="2"/>
        <v>4137</v>
      </c>
      <c r="G14" s="40">
        <f t="shared" si="2"/>
        <v>139</v>
      </c>
      <c r="H14" s="40">
        <f t="shared" si="2"/>
        <v>59.4</v>
      </c>
      <c r="I14" s="40"/>
      <c r="J14" s="40"/>
      <c r="K14" s="40">
        <f t="shared" si="2"/>
        <v>0</v>
      </c>
      <c r="L14" s="40">
        <f t="shared" si="2"/>
        <v>0</v>
      </c>
      <c r="M14" s="40">
        <f>M15</f>
        <v>4703.1000000000004</v>
      </c>
      <c r="N14" s="40">
        <f t="shared" si="2"/>
        <v>4196.3999999999996</v>
      </c>
      <c r="O14" s="41">
        <f>M14-N14</f>
        <v>506.70000000000073</v>
      </c>
      <c r="P14" s="44"/>
      <c r="Q14" s="66" t="s">
        <v>75</v>
      </c>
      <c r="R14" s="66">
        <v>4</v>
      </c>
      <c r="S14" s="66">
        <v>4</v>
      </c>
      <c r="T14" s="66"/>
      <c r="U14" s="19"/>
      <c r="V14" s="19">
        <f>D14+F14+H14+L14</f>
        <v>4196.3999999999996</v>
      </c>
      <c r="W14" s="19">
        <f>N14-V14</f>
        <v>0</v>
      </c>
      <c r="X14" s="15"/>
    </row>
    <row r="15" spans="1:24" s="13" customFormat="1" ht="110.25" x14ac:dyDescent="0.25">
      <c r="A15" s="52" t="s">
        <v>45</v>
      </c>
      <c r="B15" s="68" t="s">
        <v>17</v>
      </c>
      <c r="C15" s="40">
        <v>0</v>
      </c>
      <c r="D15" s="40">
        <v>0</v>
      </c>
      <c r="E15" s="40">
        <v>4564.1000000000004</v>
      </c>
      <c r="F15" s="40">
        <v>4137</v>
      </c>
      <c r="G15" s="40">
        <v>139</v>
      </c>
      <c r="H15" s="40">
        <v>59.4</v>
      </c>
      <c r="I15" s="40"/>
      <c r="J15" s="40"/>
      <c r="K15" s="40">
        <v>0</v>
      </c>
      <c r="L15" s="40">
        <v>0</v>
      </c>
      <c r="M15" s="40">
        <f>C15+E15+G15</f>
        <v>4703.1000000000004</v>
      </c>
      <c r="N15" s="40">
        <f>H15+F15+D15</f>
        <v>4196.3999999999996</v>
      </c>
      <c r="O15" s="41">
        <f t="shared" ref="O15:O67" si="3">M15-N15</f>
        <v>506.70000000000073</v>
      </c>
      <c r="P15" s="71" t="s">
        <v>139</v>
      </c>
      <c r="Q15" s="66" t="s">
        <v>75</v>
      </c>
      <c r="R15" s="66">
        <v>4</v>
      </c>
      <c r="S15" s="66">
        <v>4</v>
      </c>
      <c r="T15" s="66"/>
      <c r="U15" s="19"/>
      <c r="V15" s="15"/>
      <c r="W15" s="15"/>
      <c r="X15" s="15"/>
    </row>
    <row r="16" spans="1:24" s="13" customFormat="1" ht="47.25" x14ac:dyDescent="0.25">
      <c r="A16" s="53" t="s">
        <v>60</v>
      </c>
      <c r="B16" s="68" t="s">
        <v>35</v>
      </c>
      <c r="C16" s="40">
        <f>C17</f>
        <v>0</v>
      </c>
      <c r="D16" s="40">
        <f t="shared" ref="D16:N16" si="4">D17</f>
        <v>0</v>
      </c>
      <c r="E16" s="40">
        <f t="shared" si="4"/>
        <v>38041.699999999997</v>
      </c>
      <c r="F16" s="40">
        <f t="shared" si="4"/>
        <v>37160.1</v>
      </c>
      <c r="G16" s="40">
        <f t="shared" si="4"/>
        <v>0</v>
      </c>
      <c r="H16" s="40">
        <f t="shared" si="4"/>
        <v>0</v>
      </c>
      <c r="I16" s="40"/>
      <c r="J16" s="40"/>
      <c r="K16" s="40">
        <f t="shared" si="4"/>
        <v>0</v>
      </c>
      <c r="L16" s="40">
        <f t="shared" si="4"/>
        <v>0</v>
      </c>
      <c r="M16" s="40">
        <f t="shared" si="4"/>
        <v>38041.699999999997</v>
      </c>
      <c r="N16" s="40">
        <f t="shared" si="4"/>
        <v>37160.1</v>
      </c>
      <c r="O16" s="41">
        <f t="shared" si="3"/>
        <v>881.59999999999854</v>
      </c>
      <c r="P16" s="71"/>
      <c r="Q16" s="66" t="s">
        <v>76</v>
      </c>
      <c r="R16" s="66">
        <v>20</v>
      </c>
      <c r="S16" s="66">
        <v>20</v>
      </c>
      <c r="T16" s="66"/>
      <c r="U16" s="19"/>
      <c r="V16" s="19">
        <f>D16+F16+H16+L16</f>
        <v>37160.1</v>
      </c>
      <c r="W16" s="19">
        <f>N16-V16</f>
        <v>0</v>
      </c>
      <c r="X16" s="15"/>
    </row>
    <row r="17" spans="1:24" s="13" customFormat="1" ht="123" customHeight="1" x14ac:dyDescent="0.25">
      <c r="A17" s="53" t="s">
        <v>61</v>
      </c>
      <c r="B17" s="68" t="s">
        <v>34</v>
      </c>
      <c r="C17" s="40">
        <v>0</v>
      </c>
      <c r="D17" s="40">
        <v>0</v>
      </c>
      <c r="E17" s="40">
        <v>38041.699999999997</v>
      </c>
      <c r="F17" s="40">
        <v>37160.1</v>
      </c>
      <c r="G17" s="40">
        <v>0</v>
      </c>
      <c r="H17" s="40">
        <v>0</v>
      </c>
      <c r="I17" s="40"/>
      <c r="J17" s="40"/>
      <c r="K17" s="40">
        <f>K18</f>
        <v>0</v>
      </c>
      <c r="L17" s="40">
        <v>0</v>
      </c>
      <c r="M17" s="40">
        <f>C17+E17+G17</f>
        <v>38041.699999999997</v>
      </c>
      <c r="N17" s="40">
        <f>D17+F17+H17</f>
        <v>37160.1</v>
      </c>
      <c r="O17" s="41">
        <f t="shared" si="3"/>
        <v>881.59999999999854</v>
      </c>
      <c r="P17" s="71" t="s">
        <v>139</v>
      </c>
      <c r="Q17" s="66" t="s">
        <v>76</v>
      </c>
      <c r="R17" s="66">
        <v>20</v>
      </c>
      <c r="S17" s="66">
        <v>20</v>
      </c>
      <c r="T17" s="66"/>
      <c r="U17" s="19"/>
      <c r="V17" s="15"/>
      <c r="W17" s="15"/>
      <c r="X17" s="15"/>
    </row>
    <row r="18" spans="1:24" s="13" customFormat="1" ht="47.25" x14ac:dyDescent="0.25">
      <c r="A18" s="66" t="s">
        <v>62</v>
      </c>
      <c r="B18" s="68" t="s">
        <v>18</v>
      </c>
      <c r="C18" s="40">
        <f>C19+C20+C21+C22</f>
        <v>485.6</v>
      </c>
      <c r="D18" s="40">
        <f t="shared" ref="D18:H18" si="5">D19+D20+D21+D22</f>
        <v>485.6</v>
      </c>
      <c r="E18" s="40">
        <f t="shared" si="5"/>
        <v>99.4</v>
      </c>
      <c r="F18" s="40">
        <f t="shared" si="5"/>
        <v>99.4</v>
      </c>
      <c r="G18" s="40">
        <f t="shared" si="5"/>
        <v>58255.3</v>
      </c>
      <c r="H18" s="40">
        <f t="shared" si="5"/>
        <v>57314.400000000001</v>
      </c>
      <c r="I18" s="40"/>
      <c r="J18" s="40"/>
      <c r="K18" s="40">
        <f t="shared" ref="K18" si="6">K19+K20+K21+K22</f>
        <v>0</v>
      </c>
      <c r="L18" s="40">
        <f t="shared" ref="L18" si="7">L19+L20+L21+L22</f>
        <v>0</v>
      </c>
      <c r="M18" s="40">
        <f>C18+E18+G18</f>
        <v>58840.3</v>
      </c>
      <c r="N18" s="40">
        <f t="shared" ref="N18" si="8">N19+N20+N21+N22</f>
        <v>57899.4</v>
      </c>
      <c r="O18" s="41">
        <f t="shared" si="3"/>
        <v>940.90000000000146</v>
      </c>
      <c r="P18" s="71"/>
      <c r="Q18" s="66" t="s">
        <v>112</v>
      </c>
      <c r="R18" s="66">
        <v>13500</v>
      </c>
      <c r="S18" s="66">
        <v>13500</v>
      </c>
      <c r="T18" s="66"/>
      <c r="U18" s="19"/>
      <c r="V18" s="19">
        <f>D18+F18+H18+L18</f>
        <v>57899.4</v>
      </c>
      <c r="W18" s="19">
        <f>N18-V18</f>
        <v>0</v>
      </c>
      <c r="X18" s="15"/>
    </row>
    <row r="19" spans="1:24" s="13" customFormat="1" ht="51" customHeight="1" x14ac:dyDescent="0.25">
      <c r="A19" s="66"/>
      <c r="B19" s="68" t="s">
        <v>108</v>
      </c>
      <c r="C19" s="40">
        <v>485.6</v>
      </c>
      <c r="D19" s="40">
        <v>485.6</v>
      </c>
      <c r="E19" s="40">
        <v>99.4</v>
      </c>
      <c r="F19" s="40">
        <v>99.4</v>
      </c>
      <c r="G19" s="40">
        <v>2530</v>
      </c>
      <c r="H19" s="40">
        <v>1630</v>
      </c>
      <c r="I19" s="40"/>
      <c r="J19" s="40"/>
      <c r="K19" s="40">
        <v>0</v>
      </c>
      <c r="L19" s="40">
        <v>0</v>
      </c>
      <c r="M19" s="40">
        <f>C19+E19+G19</f>
        <v>3115</v>
      </c>
      <c r="N19" s="40">
        <f>H19+F19+D19</f>
        <v>2215</v>
      </c>
      <c r="O19" s="41">
        <f t="shared" si="3"/>
        <v>900</v>
      </c>
      <c r="P19" s="54" t="s">
        <v>140</v>
      </c>
      <c r="Q19" s="66" t="s">
        <v>77</v>
      </c>
      <c r="R19" s="66">
        <v>13500</v>
      </c>
      <c r="S19" s="66">
        <v>13500</v>
      </c>
      <c r="T19" s="66"/>
      <c r="U19" s="19"/>
      <c r="V19" s="15"/>
      <c r="W19" s="15"/>
      <c r="X19" s="15"/>
    </row>
    <row r="20" spans="1:24" s="13" customFormat="1" ht="47.25" x14ac:dyDescent="0.25">
      <c r="A20" s="66"/>
      <c r="B20" s="68" t="s">
        <v>109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/>
      <c r="J20" s="40"/>
      <c r="K20" s="40">
        <v>0</v>
      </c>
      <c r="L20" s="63">
        <v>0</v>
      </c>
      <c r="M20" s="40">
        <f>C20+E20+G20</f>
        <v>0</v>
      </c>
      <c r="N20" s="40">
        <f>H20+F20+D20</f>
        <v>0</v>
      </c>
      <c r="O20" s="41">
        <f t="shared" si="3"/>
        <v>0</v>
      </c>
      <c r="P20" s="72"/>
      <c r="Q20" s="66" t="s">
        <v>110</v>
      </c>
      <c r="R20" s="66">
        <v>0</v>
      </c>
      <c r="S20" s="66">
        <v>0</v>
      </c>
      <c r="T20" s="66"/>
      <c r="U20" s="19"/>
      <c r="V20" s="19">
        <f>D20+F20+H20+L20</f>
        <v>0</v>
      </c>
      <c r="W20" s="19">
        <f>N20-V20</f>
        <v>0</v>
      </c>
      <c r="X20" s="15"/>
    </row>
    <row r="21" spans="1:24" s="13" customFormat="1" ht="126" customHeight="1" x14ac:dyDescent="0.25">
      <c r="A21" s="66"/>
      <c r="B21" s="68" t="s">
        <v>135</v>
      </c>
      <c r="C21" s="40">
        <v>0</v>
      </c>
      <c r="D21" s="40">
        <v>0</v>
      </c>
      <c r="E21" s="40">
        <v>0</v>
      </c>
      <c r="F21" s="40">
        <v>0</v>
      </c>
      <c r="G21" s="40">
        <v>55725.3</v>
      </c>
      <c r="H21" s="40">
        <v>55684.4</v>
      </c>
      <c r="I21" s="40"/>
      <c r="J21" s="40"/>
      <c r="K21" s="40">
        <v>0</v>
      </c>
      <c r="L21" s="63">
        <v>0</v>
      </c>
      <c r="M21" s="63">
        <f>C21+E21+G21</f>
        <v>55725.3</v>
      </c>
      <c r="N21" s="63">
        <f>H21+F21+D21</f>
        <v>55684.4</v>
      </c>
      <c r="O21" s="70">
        <f t="shared" ref="O21" si="9">M21-N21</f>
        <v>40.900000000001455</v>
      </c>
      <c r="P21" s="72" t="s">
        <v>179</v>
      </c>
      <c r="Q21" s="66" t="s">
        <v>137</v>
      </c>
      <c r="R21" s="66">
        <v>11</v>
      </c>
      <c r="S21" s="66">
        <v>11</v>
      </c>
      <c r="T21" s="66"/>
      <c r="U21" s="19"/>
      <c r="V21" s="19"/>
      <c r="W21" s="19"/>
      <c r="X21" s="15"/>
    </row>
    <row r="22" spans="1:24" s="13" customFormat="1" ht="78.75" x14ac:dyDescent="0.25">
      <c r="A22" s="66"/>
      <c r="B22" s="68" t="s">
        <v>136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/>
      <c r="J22" s="40"/>
      <c r="K22" s="40">
        <v>0</v>
      </c>
      <c r="L22" s="63">
        <v>0</v>
      </c>
      <c r="M22" s="63">
        <f>C22+E22+G22</f>
        <v>0</v>
      </c>
      <c r="N22" s="63">
        <f>H22+F22+D22</f>
        <v>0</v>
      </c>
      <c r="O22" s="70">
        <f t="shared" ref="O22" si="10">M22-N22</f>
        <v>0</v>
      </c>
      <c r="P22" s="72"/>
      <c r="Q22" s="66" t="s">
        <v>138</v>
      </c>
      <c r="R22" s="66">
        <v>0</v>
      </c>
      <c r="S22" s="66">
        <v>0</v>
      </c>
      <c r="T22" s="66"/>
      <c r="U22" s="19"/>
      <c r="V22" s="19"/>
      <c r="W22" s="19"/>
      <c r="X22" s="15"/>
    </row>
    <row r="23" spans="1:24" s="13" customFormat="1" ht="31.5" customHeight="1" x14ac:dyDescent="0.25">
      <c r="A23" s="66" t="s">
        <v>63</v>
      </c>
      <c r="B23" s="68" t="s">
        <v>19</v>
      </c>
      <c r="C23" s="40">
        <f>C24</f>
        <v>0</v>
      </c>
      <c r="D23" s="40">
        <f t="shared" ref="D23:N23" si="11">D24</f>
        <v>0</v>
      </c>
      <c r="E23" s="40">
        <f t="shared" si="11"/>
        <v>0</v>
      </c>
      <c r="F23" s="40">
        <f t="shared" si="11"/>
        <v>0</v>
      </c>
      <c r="G23" s="40">
        <f t="shared" si="11"/>
        <v>23349.5</v>
      </c>
      <c r="H23" s="40">
        <f t="shared" si="11"/>
        <v>23349.5</v>
      </c>
      <c r="I23" s="40"/>
      <c r="J23" s="40"/>
      <c r="K23" s="40">
        <f t="shared" si="11"/>
        <v>0</v>
      </c>
      <c r="L23" s="63">
        <f t="shared" si="11"/>
        <v>0</v>
      </c>
      <c r="M23" s="63">
        <f t="shared" si="11"/>
        <v>23349.5</v>
      </c>
      <c r="N23" s="63">
        <f t="shared" si="11"/>
        <v>23349.5</v>
      </c>
      <c r="O23" s="70">
        <f>M23-N23</f>
        <v>0</v>
      </c>
      <c r="P23" s="72"/>
      <c r="Q23" s="66" t="s">
        <v>78</v>
      </c>
      <c r="R23" s="66">
        <v>400</v>
      </c>
      <c r="S23" s="66">
        <v>1523</v>
      </c>
      <c r="T23" s="66"/>
      <c r="U23" s="19"/>
      <c r="V23" s="15"/>
      <c r="W23" s="15"/>
      <c r="X23" s="15"/>
    </row>
    <row r="24" spans="1:24" s="13" customFormat="1" ht="123.75" x14ac:dyDescent="0.25">
      <c r="A24" s="66"/>
      <c r="B24" s="68" t="s">
        <v>111</v>
      </c>
      <c r="C24" s="40">
        <v>0</v>
      </c>
      <c r="D24" s="40">
        <v>0</v>
      </c>
      <c r="E24" s="40">
        <v>0</v>
      </c>
      <c r="F24" s="40">
        <v>0</v>
      </c>
      <c r="G24" s="40">
        <v>23349.5</v>
      </c>
      <c r="H24" s="40">
        <v>23349.5</v>
      </c>
      <c r="I24" s="40"/>
      <c r="J24" s="40"/>
      <c r="K24" s="40">
        <v>0</v>
      </c>
      <c r="L24" s="40">
        <v>0</v>
      </c>
      <c r="M24" s="63">
        <f>C24+E24+G24</f>
        <v>23349.5</v>
      </c>
      <c r="N24" s="40">
        <f>H24+F24+D24</f>
        <v>23349.5</v>
      </c>
      <c r="O24" s="41">
        <f t="shared" si="3"/>
        <v>0</v>
      </c>
      <c r="P24" s="71"/>
      <c r="Q24" s="66" t="s">
        <v>78</v>
      </c>
      <c r="R24" s="66">
        <v>400</v>
      </c>
      <c r="S24" s="66">
        <v>1523</v>
      </c>
      <c r="T24" s="55" t="s">
        <v>175</v>
      </c>
      <c r="U24" s="19"/>
      <c r="V24" s="15"/>
      <c r="W24" s="15"/>
      <c r="X24" s="15"/>
    </row>
    <row r="25" spans="1:24" s="13" customFormat="1" ht="47.25" x14ac:dyDescent="0.25">
      <c r="A25" s="66" t="s">
        <v>64</v>
      </c>
      <c r="B25" s="68" t="s">
        <v>20</v>
      </c>
      <c r="C25" s="40">
        <f>C26</f>
        <v>0</v>
      </c>
      <c r="D25" s="40">
        <f t="shared" ref="D25:M25" si="12">D26</f>
        <v>0</v>
      </c>
      <c r="E25" s="40">
        <f t="shared" si="12"/>
        <v>343.9</v>
      </c>
      <c r="F25" s="40">
        <f t="shared" si="12"/>
        <v>343.9</v>
      </c>
      <c r="G25" s="40">
        <f t="shared" si="12"/>
        <v>32236.3</v>
      </c>
      <c r="H25" s="40">
        <f t="shared" si="12"/>
        <v>32236.3</v>
      </c>
      <c r="I25" s="40"/>
      <c r="J25" s="40"/>
      <c r="K25" s="40">
        <f t="shared" si="12"/>
        <v>0</v>
      </c>
      <c r="L25" s="40">
        <f t="shared" si="12"/>
        <v>0</v>
      </c>
      <c r="M25" s="40">
        <f t="shared" si="12"/>
        <v>32580.2</v>
      </c>
      <c r="N25" s="40">
        <f>H25+F25+D25</f>
        <v>32580.2</v>
      </c>
      <c r="O25" s="41">
        <f t="shared" si="3"/>
        <v>0</v>
      </c>
      <c r="P25" s="71"/>
      <c r="Q25" s="66" t="s">
        <v>79</v>
      </c>
      <c r="R25" s="66">
        <v>1024</v>
      </c>
      <c r="S25" s="66">
        <v>1024</v>
      </c>
      <c r="T25" s="66"/>
      <c r="U25" s="19"/>
      <c r="V25" s="19">
        <f>D25+F25+H25+L25</f>
        <v>32580.2</v>
      </c>
      <c r="W25" s="19">
        <f>N25-V25</f>
        <v>0</v>
      </c>
      <c r="X25" s="15"/>
    </row>
    <row r="26" spans="1:24" s="13" customFormat="1" ht="47.25" x14ac:dyDescent="0.25">
      <c r="A26" s="66"/>
      <c r="B26" s="68" t="s">
        <v>72</v>
      </c>
      <c r="C26" s="40">
        <v>0</v>
      </c>
      <c r="D26" s="40">
        <v>0</v>
      </c>
      <c r="E26" s="40">
        <v>343.9</v>
      </c>
      <c r="F26" s="40">
        <v>343.9</v>
      </c>
      <c r="G26" s="40">
        <v>32236.3</v>
      </c>
      <c r="H26" s="40">
        <v>32236.3</v>
      </c>
      <c r="I26" s="40"/>
      <c r="J26" s="40"/>
      <c r="K26" s="40">
        <v>0</v>
      </c>
      <c r="L26" s="40">
        <v>0</v>
      </c>
      <c r="M26" s="40">
        <f>C26+E26+G26</f>
        <v>32580.2</v>
      </c>
      <c r="N26" s="40">
        <f>H26+F26+D26</f>
        <v>32580.2</v>
      </c>
      <c r="O26" s="41">
        <f t="shared" si="3"/>
        <v>0</v>
      </c>
      <c r="P26" s="71"/>
      <c r="Q26" s="66" t="s">
        <v>79</v>
      </c>
      <c r="R26" s="66">
        <v>1024</v>
      </c>
      <c r="S26" s="66">
        <v>1024</v>
      </c>
      <c r="T26" s="66"/>
      <c r="U26" s="19"/>
      <c r="V26" s="15"/>
      <c r="W26" s="15"/>
      <c r="X26" s="15"/>
    </row>
    <row r="27" spans="1:24" s="13" customFormat="1" ht="94.5" x14ac:dyDescent="0.25">
      <c r="A27" s="66" t="s">
        <v>65</v>
      </c>
      <c r="B27" s="68" t="s">
        <v>21</v>
      </c>
      <c r="C27" s="40">
        <f>C28</f>
        <v>0</v>
      </c>
      <c r="D27" s="40">
        <f t="shared" ref="D27:N27" si="13">D28</f>
        <v>0</v>
      </c>
      <c r="E27" s="40">
        <f t="shared" si="13"/>
        <v>0</v>
      </c>
      <c r="F27" s="40">
        <f t="shared" si="13"/>
        <v>0</v>
      </c>
      <c r="G27" s="40">
        <f t="shared" si="13"/>
        <v>2340.5</v>
      </c>
      <c r="H27" s="40">
        <f t="shared" si="13"/>
        <v>2339.8000000000002</v>
      </c>
      <c r="I27" s="40"/>
      <c r="J27" s="40"/>
      <c r="K27" s="40">
        <f t="shared" si="13"/>
        <v>0</v>
      </c>
      <c r="L27" s="40">
        <f t="shared" si="13"/>
        <v>0</v>
      </c>
      <c r="M27" s="40">
        <f t="shared" si="13"/>
        <v>2340.5</v>
      </c>
      <c r="N27" s="40">
        <f t="shared" si="13"/>
        <v>2339.8000000000002</v>
      </c>
      <c r="O27" s="41">
        <f t="shared" si="3"/>
        <v>0.6999999999998181</v>
      </c>
      <c r="P27" s="71"/>
      <c r="Q27" s="66" t="s">
        <v>80</v>
      </c>
      <c r="R27" s="66">
        <v>4</v>
      </c>
      <c r="S27" s="66">
        <v>4</v>
      </c>
      <c r="T27" s="66"/>
      <c r="U27" s="19"/>
      <c r="V27" s="19">
        <f>D27+F27+H27+L27</f>
        <v>2339.8000000000002</v>
      </c>
      <c r="W27" s="19">
        <f>N27-V27</f>
        <v>0</v>
      </c>
      <c r="X27" s="15"/>
    </row>
    <row r="28" spans="1:24" s="13" customFormat="1" ht="94.5" x14ac:dyDescent="0.25">
      <c r="A28" s="66"/>
      <c r="B28" s="68" t="s">
        <v>73</v>
      </c>
      <c r="C28" s="40">
        <v>0</v>
      </c>
      <c r="D28" s="40">
        <v>0</v>
      </c>
      <c r="E28" s="40">
        <v>0</v>
      </c>
      <c r="F28" s="40">
        <v>0</v>
      </c>
      <c r="G28" s="40">
        <v>2340.5</v>
      </c>
      <c r="H28" s="40">
        <v>2339.8000000000002</v>
      </c>
      <c r="I28" s="40"/>
      <c r="J28" s="40"/>
      <c r="K28" s="40">
        <v>0</v>
      </c>
      <c r="L28" s="40">
        <v>0</v>
      </c>
      <c r="M28" s="40">
        <f>C28+E28+G28</f>
        <v>2340.5</v>
      </c>
      <c r="N28" s="40">
        <f>H28+F28+D28</f>
        <v>2339.8000000000002</v>
      </c>
      <c r="O28" s="41">
        <f t="shared" si="3"/>
        <v>0.6999999999998181</v>
      </c>
      <c r="P28" s="71" t="s">
        <v>141</v>
      </c>
      <c r="Q28" s="66" t="s">
        <v>80</v>
      </c>
      <c r="R28" s="66">
        <v>4</v>
      </c>
      <c r="S28" s="66">
        <v>4</v>
      </c>
      <c r="T28" s="66"/>
      <c r="U28" s="19"/>
      <c r="V28" s="15"/>
      <c r="W28" s="15"/>
      <c r="X28" s="15"/>
    </row>
    <row r="29" spans="1:24" s="13" customFormat="1" ht="31.5" x14ac:dyDescent="0.25">
      <c r="A29" s="66" t="s">
        <v>66</v>
      </c>
      <c r="B29" s="68" t="s">
        <v>22</v>
      </c>
      <c r="C29" s="40">
        <f>C30</f>
        <v>0</v>
      </c>
      <c r="D29" s="40">
        <f t="shared" ref="D29:N29" si="14">D30</f>
        <v>0</v>
      </c>
      <c r="E29" s="40">
        <f t="shared" si="14"/>
        <v>0</v>
      </c>
      <c r="F29" s="40">
        <f t="shared" si="14"/>
        <v>0</v>
      </c>
      <c r="G29" s="40">
        <f t="shared" si="14"/>
        <v>278</v>
      </c>
      <c r="H29" s="40">
        <f t="shared" si="14"/>
        <v>78</v>
      </c>
      <c r="I29" s="40"/>
      <c r="J29" s="40"/>
      <c r="K29" s="40">
        <f t="shared" si="14"/>
        <v>0</v>
      </c>
      <c r="L29" s="40">
        <f t="shared" si="14"/>
        <v>0</v>
      </c>
      <c r="M29" s="40">
        <f t="shared" si="14"/>
        <v>278</v>
      </c>
      <c r="N29" s="40">
        <f t="shared" si="14"/>
        <v>78</v>
      </c>
      <c r="O29" s="41">
        <f t="shared" si="3"/>
        <v>200</v>
      </c>
      <c r="P29" s="71"/>
      <c r="Q29" s="66" t="s">
        <v>81</v>
      </c>
      <c r="R29" s="66">
        <v>112</v>
      </c>
      <c r="S29" s="66">
        <v>0</v>
      </c>
      <c r="T29" s="66"/>
      <c r="U29" s="19"/>
      <c r="V29" s="19">
        <f>D29+F29+H29+L29</f>
        <v>78</v>
      </c>
      <c r="W29" s="19">
        <f>N29-V29</f>
        <v>0</v>
      </c>
      <c r="X29" s="15"/>
    </row>
    <row r="30" spans="1:24" s="13" customFormat="1" ht="78.75" x14ac:dyDescent="0.25">
      <c r="A30" s="66"/>
      <c r="B30" s="68" t="s">
        <v>74</v>
      </c>
      <c r="C30" s="40">
        <v>0</v>
      </c>
      <c r="D30" s="40">
        <v>0</v>
      </c>
      <c r="E30" s="40">
        <v>0</v>
      </c>
      <c r="F30" s="40">
        <v>0</v>
      </c>
      <c r="G30" s="40">
        <v>278</v>
      </c>
      <c r="H30" s="40">
        <v>78</v>
      </c>
      <c r="I30" s="40"/>
      <c r="J30" s="40"/>
      <c r="K30" s="40">
        <v>0</v>
      </c>
      <c r="L30" s="40">
        <v>0</v>
      </c>
      <c r="M30" s="40">
        <f>C30+E30+G30</f>
        <v>278</v>
      </c>
      <c r="N30" s="40">
        <f>H30+F30+D30</f>
        <v>78</v>
      </c>
      <c r="O30" s="41">
        <f>M30-N30</f>
        <v>200</v>
      </c>
      <c r="P30" s="71" t="s">
        <v>140</v>
      </c>
      <c r="Q30" s="66" t="s">
        <v>81</v>
      </c>
      <c r="R30" s="66">
        <v>112</v>
      </c>
      <c r="S30" s="66">
        <v>0</v>
      </c>
      <c r="T30" s="66" t="s">
        <v>142</v>
      </c>
      <c r="U30" s="19"/>
      <c r="V30" s="15"/>
      <c r="W30" s="15"/>
      <c r="X30" s="15"/>
    </row>
    <row r="31" spans="1:24" s="13" customFormat="1" ht="47.25" x14ac:dyDescent="0.25">
      <c r="A31" s="66" t="s">
        <v>67</v>
      </c>
      <c r="B31" s="68" t="s">
        <v>42</v>
      </c>
      <c r="C31" s="40">
        <f>C32</f>
        <v>0</v>
      </c>
      <c r="D31" s="40">
        <f t="shared" ref="D31:N31" si="15">D32</f>
        <v>0</v>
      </c>
      <c r="E31" s="40">
        <f t="shared" si="15"/>
        <v>0</v>
      </c>
      <c r="F31" s="40">
        <f>F32</f>
        <v>0</v>
      </c>
      <c r="G31" s="40">
        <f t="shared" si="15"/>
        <v>190</v>
      </c>
      <c r="H31" s="40">
        <f t="shared" si="15"/>
        <v>0</v>
      </c>
      <c r="I31" s="40"/>
      <c r="J31" s="40"/>
      <c r="K31" s="40">
        <f t="shared" si="15"/>
        <v>0</v>
      </c>
      <c r="L31" s="40">
        <f t="shared" si="15"/>
        <v>0</v>
      </c>
      <c r="M31" s="40">
        <f t="shared" si="15"/>
        <v>190</v>
      </c>
      <c r="N31" s="40">
        <f t="shared" si="15"/>
        <v>0</v>
      </c>
      <c r="O31" s="41">
        <f t="shared" si="3"/>
        <v>190</v>
      </c>
      <c r="P31" s="71"/>
      <c r="Q31" s="66" t="s">
        <v>82</v>
      </c>
      <c r="R31" s="66">
        <v>1</v>
      </c>
      <c r="S31" s="66">
        <v>0</v>
      </c>
      <c r="T31" s="66"/>
      <c r="U31" s="19"/>
      <c r="V31" s="19">
        <f>D31+F31+H31+L31</f>
        <v>0</v>
      </c>
      <c r="W31" s="19">
        <f>N31-V31</f>
        <v>0</v>
      </c>
      <c r="X31" s="15"/>
    </row>
    <row r="32" spans="1:24" s="13" customFormat="1" ht="78.75" x14ac:dyDescent="0.25">
      <c r="A32" s="66" t="s">
        <v>68</v>
      </c>
      <c r="B32" s="68" t="s">
        <v>43</v>
      </c>
      <c r="C32" s="40">
        <v>0</v>
      </c>
      <c r="D32" s="40">
        <v>0</v>
      </c>
      <c r="E32" s="40">
        <v>0</v>
      </c>
      <c r="F32" s="40">
        <v>0</v>
      </c>
      <c r="G32" s="40">
        <v>190</v>
      </c>
      <c r="H32" s="40">
        <v>0</v>
      </c>
      <c r="I32" s="40"/>
      <c r="J32" s="40"/>
      <c r="K32" s="40">
        <v>0</v>
      </c>
      <c r="L32" s="40">
        <v>0</v>
      </c>
      <c r="M32" s="40">
        <f>C32+E32+G32</f>
        <v>190</v>
      </c>
      <c r="N32" s="40">
        <f>H32+F32+D32</f>
        <v>0</v>
      </c>
      <c r="O32" s="41">
        <f t="shared" si="3"/>
        <v>190</v>
      </c>
      <c r="P32" s="71" t="s">
        <v>140</v>
      </c>
      <c r="Q32" s="66" t="s">
        <v>82</v>
      </c>
      <c r="R32" s="66">
        <v>1</v>
      </c>
      <c r="S32" s="66">
        <v>0</v>
      </c>
      <c r="T32" s="66" t="s">
        <v>142</v>
      </c>
      <c r="U32" s="19"/>
      <c r="V32" s="15"/>
      <c r="W32" s="15"/>
      <c r="X32" s="15"/>
    </row>
    <row r="33" spans="1:24" s="13" customFormat="1" ht="47.25" x14ac:dyDescent="0.25">
      <c r="A33" s="66" t="s">
        <v>69</v>
      </c>
      <c r="B33" s="68" t="s">
        <v>36</v>
      </c>
      <c r="C33" s="40">
        <f>C34</f>
        <v>5000</v>
      </c>
      <c r="D33" s="40">
        <f t="shared" ref="D33:N33" si="16">D34</f>
        <v>5000</v>
      </c>
      <c r="E33" s="40">
        <f t="shared" si="16"/>
        <v>0</v>
      </c>
      <c r="F33" s="40">
        <f t="shared" si="16"/>
        <v>0</v>
      </c>
      <c r="G33" s="40">
        <f t="shared" si="16"/>
        <v>0</v>
      </c>
      <c r="H33" s="40">
        <f t="shared" si="16"/>
        <v>0</v>
      </c>
      <c r="I33" s="40"/>
      <c r="J33" s="40"/>
      <c r="K33" s="40">
        <f t="shared" si="16"/>
        <v>0</v>
      </c>
      <c r="L33" s="40">
        <f t="shared" si="16"/>
        <v>0</v>
      </c>
      <c r="M33" s="40">
        <f t="shared" si="16"/>
        <v>5000</v>
      </c>
      <c r="N33" s="40">
        <f t="shared" si="16"/>
        <v>5000</v>
      </c>
      <c r="O33" s="41">
        <f t="shared" si="3"/>
        <v>0</v>
      </c>
      <c r="P33" s="71"/>
      <c r="Q33" s="66" t="s">
        <v>83</v>
      </c>
      <c r="R33" s="66">
        <v>0</v>
      </c>
      <c r="S33" s="66">
        <v>0</v>
      </c>
      <c r="T33" s="66"/>
      <c r="U33" s="19"/>
      <c r="V33" s="19">
        <f>D33+F33+H33+L33</f>
        <v>5000</v>
      </c>
      <c r="W33" s="19">
        <f>N33-V33</f>
        <v>0</v>
      </c>
      <c r="X33" s="15"/>
    </row>
    <row r="34" spans="1:24" s="13" customFormat="1" ht="78.75" x14ac:dyDescent="0.25">
      <c r="A34" s="66" t="s">
        <v>70</v>
      </c>
      <c r="B34" s="68" t="s">
        <v>37</v>
      </c>
      <c r="C34" s="40">
        <v>5000</v>
      </c>
      <c r="D34" s="40">
        <v>5000</v>
      </c>
      <c r="E34" s="40">
        <v>0</v>
      </c>
      <c r="F34" s="40">
        <v>0</v>
      </c>
      <c r="G34" s="40">
        <v>0</v>
      </c>
      <c r="H34" s="40">
        <v>0</v>
      </c>
      <c r="I34" s="40"/>
      <c r="J34" s="40"/>
      <c r="K34" s="40">
        <v>0</v>
      </c>
      <c r="L34" s="40">
        <v>0</v>
      </c>
      <c r="M34" s="40">
        <f>C34+E34+G34</f>
        <v>5000</v>
      </c>
      <c r="N34" s="40">
        <f>H34+F34+D34</f>
        <v>5000</v>
      </c>
      <c r="O34" s="41">
        <f t="shared" si="3"/>
        <v>0</v>
      </c>
      <c r="P34" s="71"/>
      <c r="Q34" s="66" t="s">
        <v>83</v>
      </c>
      <c r="R34" s="66">
        <v>0</v>
      </c>
      <c r="S34" s="66">
        <v>0</v>
      </c>
      <c r="T34" s="66" t="s">
        <v>170</v>
      </c>
      <c r="U34" s="19"/>
      <c r="V34" s="15"/>
      <c r="W34" s="15"/>
      <c r="X34" s="15"/>
    </row>
    <row r="35" spans="1:24" s="23" customFormat="1" ht="31.5" x14ac:dyDescent="0.25">
      <c r="A35" s="47" t="s">
        <v>47</v>
      </c>
      <c r="B35" s="48" t="s">
        <v>23</v>
      </c>
      <c r="C35" s="41">
        <f>C40+C45+C47</f>
        <v>0</v>
      </c>
      <c r="D35" s="41">
        <f t="shared" ref="D35:N35" si="17">D40+D45+D47</f>
        <v>0</v>
      </c>
      <c r="E35" s="41">
        <f t="shared" si="17"/>
        <v>8127.4</v>
      </c>
      <c r="F35" s="41">
        <f>F40+F45+F47</f>
        <v>8127.4</v>
      </c>
      <c r="G35" s="41">
        <f t="shared" si="17"/>
        <v>14331.699999999999</v>
      </c>
      <c r="H35" s="41">
        <f t="shared" si="17"/>
        <v>12108.6</v>
      </c>
      <c r="I35" s="41">
        <f t="shared" si="17"/>
        <v>677.2</v>
      </c>
      <c r="J35" s="41">
        <f t="shared" si="17"/>
        <v>677.2</v>
      </c>
      <c r="K35" s="41">
        <f t="shared" si="17"/>
        <v>0</v>
      </c>
      <c r="L35" s="41">
        <f t="shared" si="17"/>
        <v>0</v>
      </c>
      <c r="M35" s="41">
        <f>M40+M45+M47</f>
        <v>23136.3</v>
      </c>
      <c r="N35" s="41">
        <f t="shared" si="17"/>
        <v>20913.2</v>
      </c>
      <c r="O35" s="41">
        <f t="shared" si="3"/>
        <v>2223.0999999999985</v>
      </c>
      <c r="P35" s="50"/>
      <c r="Q35" s="56" t="s">
        <v>107</v>
      </c>
      <c r="R35" s="56" t="s">
        <v>107</v>
      </c>
      <c r="S35" s="56" t="s">
        <v>107</v>
      </c>
      <c r="T35" s="47"/>
      <c r="U35" s="19"/>
      <c r="V35" s="19">
        <f>D35+F35+H35+L35</f>
        <v>20236</v>
      </c>
      <c r="W35" s="19">
        <f>N35-V35</f>
        <v>677.20000000000073</v>
      </c>
      <c r="X35" s="22"/>
    </row>
    <row r="36" spans="1:24" s="23" customFormat="1" ht="63" x14ac:dyDescent="0.25">
      <c r="A36" s="125"/>
      <c r="B36" s="128" t="s">
        <v>102</v>
      </c>
      <c r="C36" s="131" t="s">
        <v>12</v>
      </c>
      <c r="D36" s="131" t="s">
        <v>12</v>
      </c>
      <c r="E36" s="131" t="s">
        <v>12</v>
      </c>
      <c r="F36" s="131" t="s">
        <v>12</v>
      </c>
      <c r="G36" s="131" t="s">
        <v>12</v>
      </c>
      <c r="H36" s="131" t="s">
        <v>12</v>
      </c>
      <c r="I36" s="131"/>
      <c r="J36" s="131"/>
      <c r="K36" s="131" t="s">
        <v>12</v>
      </c>
      <c r="L36" s="131" t="s">
        <v>12</v>
      </c>
      <c r="M36" s="131" t="s">
        <v>107</v>
      </c>
      <c r="N36" s="131" t="s">
        <v>107</v>
      </c>
      <c r="O36" s="149"/>
      <c r="P36" s="152"/>
      <c r="Q36" s="47" t="s">
        <v>172</v>
      </c>
      <c r="R36" s="47">
        <v>23</v>
      </c>
      <c r="S36" s="47">
        <v>23</v>
      </c>
      <c r="T36" s="66"/>
      <c r="U36" s="19"/>
      <c r="V36" s="22"/>
      <c r="W36" s="22"/>
      <c r="X36" s="22"/>
    </row>
    <row r="37" spans="1:24" s="23" customFormat="1" ht="110.25" x14ac:dyDescent="0.25">
      <c r="A37" s="126"/>
      <c r="B37" s="129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9"/>
      <c r="Q37" s="47" t="s">
        <v>171</v>
      </c>
      <c r="R37" s="47">
        <v>66.5</v>
      </c>
      <c r="S37" s="47">
        <v>66.5</v>
      </c>
      <c r="T37" s="66"/>
      <c r="U37" s="19"/>
      <c r="V37" s="22"/>
      <c r="W37" s="22"/>
      <c r="X37" s="22"/>
    </row>
    <row r="38" spans="1:24" s="23" customFormat="1" ht="141.75" x14ac:dyDescent="0.25">
      <c r="A38" s="126"/>
      <c r="B38" s="129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9"/>
      <c r="Q38" s="47" t="s">
        <v>173</v>
      </c>
      <c r="R38" s="47">
        <v>19</v>
      </c>
      <c r="S38" s="47">
        <v>19</v>
      </c>
      <c r="T38" s="66"/>
      <c r="U38" s="19"/>
      <c r="V38" s="22"/>
      <c r="W38" s="22"/>
      <c r="X38" s="22"/>
    </row>
    <row r="39" spans="1:24" s="23" customFormat="1" ht="141.75" x14ac:dyDescent="0.25">
      <c r="A39" s="127"/>
      <c r="B39" s="130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30"/>
      <c r="Q39" s="47" t="s">
        <v>174</v>
      </c>
      <c r="R39" s="47">
        <v>6</v>
      </c>
      <c r="S39" s="47">
        <v>6</v>
      </c>
      <c r="T39" s="66"/>
      <c r="U39" s="19"/>
      <c r="V39" s="22"/>
      <c r="W39" s="22"/>
      <c r="X39" s="22"/>
    </row>
    <row r="40" spans="1:24" s="13" customFormat="1" ht="63" x14ac:dyDescent="0.25">
      <c r="A40" s="66" t="s">
        <v>46</v>
      </c>
      <c r="B40" s="68" t="s">
        <v>24</v>
      </c>
      <c r="C40" s="40">
        <f>C41+C42+C43</f>
        <v>0</v>
      </c>
      <c r="D40" s="40">
        <f t="shared" ref="D40:O40" si="18">D41+D42+D43</f>
        <v>0</v>
      </c>
      <c r="E40" s="40">
        <f t="shared" si="18"/>
        <v>8127.4</v>
      </c>
      <c r="F40" s="40">
        <f>F41+F42+F43+F44</f>
        <v>8127.4</v>
      </c>
      <c r="G40" s="40">
        <f t="shared" ref="G40:J40" si="19">G41+G42+G43+G44</f>
        <v>10681.199999999999</v>
      </c>
      <c r="H40" s="40">
        <f t="shared" si="19"/>
        <v>8461.2000000000007</v>
      </c>
      <c r="I40" s="40">
        <f t="shared" si="19"/>
        <v>677.2</v>
      </c>
      <c r="J40" s="40">
        <f t="shared" si="19"/>
        <v>677.2</v>
      </c>
      <c r="K40" s="40">
        <f t="shared" si="18"/>
        <v>0</v>
      </c>
      <c r="L40" s="40">
        <f t="shared" si="18"/>
        <v>0</v>
      </c>
      <c r="M40" s="40">
        <f>M41+M42+M43+M44</f>
        <v>19485.8</v>
      </c>
      <c r="N40" s="40">
        <f>N41+N42+N43+N44</f>
        <v>17265.8</v>
      </c>
      <c r="O40" s="40">
        <f t="shared" si="18"/>
        <v>2220</v>
      </c>
      <c r="P40" s="71"/>
      <c r="Q40" s="66" t="s">
        <v>145</v>
      </c>
      <c r="R40" s="66">
        <v>10000</v>
      </c>
      <c r="S40" s="66">
        <v>10000</v>
      </c>
      <c r="T40" s="66"/>
      <c r="U40" s="19"/>
      <c r="V40" s="19">
        <f>D40+F40+H40+L40</f>
        <v>16588.599999999999</v>
      </c>
      <c r="W40" s="19">
        <f>N40-V40</f>
        <v>677.20000000000073</v>
      </c>
      <c r="X40" s="15"/>
    </row>
    <row r="41" spans="1:24" s="13" customFormat="1" ht="90" x14ac:dyDescent="0.25">
      <c r="A41" s="66"/>
      <c r="B41" s="68" t="s">
        <v>117</v>
      </c>
      <c r="C41" s="40">
        <v>0</v>
      </c>
      <c r="D41" s="40">
        <v>0</v>
      </c>
      <c r="E41" s="40">
        <v>0</v>
      </c>
      <c r="F41" s="40">
        <v>0</v>
      </c>
      <c r="G41" s="40">
        <v>9127.6</v>
      </c>
      <c r="H41" s="40">
        <v>6947.6</v>
      </c>
      <c r="I41" s="40"/>
      <c r="J41" s="40"/>
      <c r="K41" s="40">
        <v>0</v>
      </c>
      <c r="L41" s="40">
        <v>0</v>
      </c>
      <c r="M41" s="40">
        <f>C41+E41+G41</f>
        <v>9127.6</v>
      </c>
      <c r="N41" s="40">
        <f>H41+F41+D41</f>
        <v>6947.6</v>
      </c>
      <c r="O41" s="41">
        <f>M41-N41</f>
        <v>2180</v>
      </c>
      <c r="P41" s="57" t="s">
        <v>146</v>
      </c>
      <c r="Q41" s="66" t="s">
        <v>84</v>
      </c>
      <c r="R41" s="66">
        <v>10000</v>
      </c>
      <c r="S41" s="66">
        <v>10000</v>
      </c>
      <c r="T41" s="66"/>
      <c r="U41" s="19"/>
      <c r="V41" s="15"/>
      <c r="W41" s="15"/>
      <c r="X41" s="15"/>
    </row>
    <row r="42" spans="1:24" s="13" customFormat="1" ht="78.75" x14ac:dyDescent="0.3">
      <c r="A42" s="66"/>
      <c r="B42" s="68" t="s">
        <v>143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/>
      <c r="J42" s="40"/>
      <c r="K42" s="40">
        <v>0</v>
      </c>
      <c r="L42" s="40">
        <v>0</v>
      </c>
      <c r="M42" s="40">
        <f>C42+E42+G42</f>
        <v>0</v>
      </c>
      <c r="N42" s="40">
        <f>H42+F42+D42</f>
        <v>0</v>
      </c>
      <c r="O42" s="41">
        <f>M42-N42</f>
        <v>0</v>
      </c>
      <c r="P42" s="42"/>
      <c r="Q42" s="66" t="s">
        <v>144</v>
      </c>
      <c r="R42" s="66">
        <v>45.4</v>
      </c>
      <c r="S42" s="66">
        <v>45.6</v>
      </c>
      <c r="T42" s="66"/>
      <c r="U42" s="19"/>
      <c r="V42" s="15"/>
      <c r="W42" s="15"/>
      <c r="X42" s="15"/>
    </row>
    <row r="43" spans="1:24" s="13" customFormat="1" ht="115.5" customHeight="1" x14ac:dyDescent="0.25">
      <c r="A43" s="66"/>
      <c r="B43" s="68" t="s">
        <v>147</v>
      </c>
      <c r="C43" s="40">
        <v>0</v>
      </c>
      <c r="D43" s="40">
        <v>0</v>
      </c>
      <c r="E43" s="40">
        <v>8127.4</v>
      </c>
      <c r="F43" s="40">
        <v>8127.4</v>
      </c>
      <c r="G43" s="40">
        <v>1066.8</v>
      </c>
      <c r="H43" s="40">
        <v>1026.8</v>
      </c>
      <c r="I43" s="40">
        <v>677.2</v>
      </c>
      <c r="J43" s="40">
        <v>677.2</v>
      </c>
      <c r="K43" s="40">
        <v>0</v>
      </c>
      <c r="L43" s="40">
        <v>0</v>
      </c>
      <c r="M43" s="40">
        <f>C43+E43+G43+I43</f>
        <v>9871.4</v>
      </c>
      <c r="N43" s="40">
        <f>D43+F43+H43+J43</f>
        <v>9831.4</v>
      </c>
      <c r="O43" s="41">
        <f>M43-N43</f>
        <v>40</v>
      </c>
      <c r="P43" s="58" t="s">
        <v>148</v>
      </c>
      <c r="Q43" s="66" t="s">
        <v>87</v>
      </c>
      <c r="R43" s="66">
        <v>25</v>
      </c>
      <c r="S43" s="66">
        <v>25</v>
      </c>
      <c r="T43" s="66"/>
      <c r="U43" s="19"/>
      <c r="V43" s="15"/>
      <c r="W43" s="15"/>
      <c r="X43" s="15"/>
    </row>
    <row r="44" spans="1:24" s="13" customFormat="1" ht="115.5" customHeight="1" x14ac:dyDescent="0.25">
      <c r="A44" s="66"/>
      <c r="B44" s="68" t="s">
        <v>162</v>
      </c>
      <c r="C44" s="40"/>
      <c r="D44" s="40"/>
      <c r="E44" s="40"/>
      <c r="F44" s="40"/>
      <c r="G44" s="40">
        <v>486.8</v>
      </c>
      <c r="H44" s="40">
        <v>486.8</v>
      </c>
      <c r="I44" s="40"/>
      <c r="J44" s="40"/>
      <c r="K44" s="40"/>
      <c r="L44" s="40"/>
      <c r="M44" s="40">
        <f>C44+E44+G44</f>
        <v>486.8</v>
      </c>
      <c r="N44" s="40">
        <f>H44+F44+D44</f>
        <v>486.8</v>
      </c>
      <c r="O44" s="41"/>
      <c r="P44" s="58"/>
      <c r="Q44" s="66" t="s">
        <v>163</v>
      </c>
      <c r="R44" s="66">
        <v>1</v>
      </c>
      <c r="S44" s="66">
        <v>1</v>
      </c>
      <c r="T44" s="66"/>
      <c r="U44" s="19"/>
      <c r="V44" s="15"/>
      <c r="W44" s="15"/>
      <c r="X44" s="15"/>
    </row>
    <row r="45" spans="1:24" s="13" customFormat="1" ht="47.25" x14ac:dyDescent="0.25">
      <c r="A45" s="66" t="s">
        <v>50</v>
      </c>
      <c r="B45" s="68" t="s">
        <v>25</v>
      </c>
      <c r="C45" s="40">
        <f>C46</f>
        <v>0</v>
      </c>
      <c r="D45" s="40">
        <f t="shared" ref="D45:M45" si="20">D46</f>
        <v>0</v>
      </c>
      <c r="E45" s="40">
        <f t="shared" si="20"/>
        <v>0</v>
      </c>
      <c r="F45" s="40">
        <f t="shared" si="20"/>
        <v>0</v>
      </c>
      <c r="G45" s="40">
        <f>G46</f>
        <v>3650.5</v>
      </c>
      <c r="H45" s="40">
        <f t="shared" si="20"/>
        <v>3647.4</v>
      </c>
      <c r="I45" s="40"/>
      <c r="J45" s="40"/>
      <c r="K45" s="40">
        <f t="shared" si="20"/>
        <v>0</v>
      </c>
      <c r="L45" s="40">
        <f t="shared" si="20"/>
        <v>0</v>
      </c>
      <c r="M45" s="40">
        <f t="shared" si="20"/>
        <v>3650.5</v>
      </c>
      <c r="N45" s="40">
        <f>N46</f>
        <v>3647.4</v>
      </c>
      <c r="O45" s="41">
        <f t="shared" si="3"/>
        <v>3.0999999999999091</v>
      </c>
      <c r="P45" s="71"/>
      <c r="Q45" s="66" t="s">
        <v>86</v>
      </c>
      <c r="R45" s="66">
        <v>2800</v>
      </c>
      <c r="S45" s="66">
        <v>2800</v>
      </c>
      <c r="T45" s="66"/>
      <c r="U45" s="19"/>
      <c r="V45" s="19">
        <f>D45+F45+H45+L45</f>
        <v>3647.4</v>
      </c>
      <c r="W45" s="19">
        <f>N45-V45</f>
        <v>0</v>
      </c>
      <c r="X45" s="15"/>
    </row>
    <row r="46" spans="1:24" s="13" customFormat="1" ht="47.25" x14ac:dyDescent="0.25">
      <c r="A46" s="66"/>
      <c r="B46" s="68" t="s">
        <v>85</v>
      </c>
      <c r="C46" s="40">
        <v>0</v>
      </c>
      <c r="D46" s="40">
        <v>0</v>
      </c>
      <c r="E46" s="40">
        <v>0</v>
      </c>
      <c r="F46" s="40">
        <v>0</v>
      </c>
      <c r="G46" s="40">
        <v>3650.5</v>
      </c>
      <c r="H46" s="40">
        <v>3647.4</v>
      </c>
      <c r="I46" s="40"/>
      <c r="J46" s="40"/>
      <c r="K46" s="40">
        <v>0</v>
      </c>
      <c r="L46" s="40">
        <v>0</v>
      </c>
      <c r="M46" s="40">
        <f>C46+E46+G46</f>
        <v>3650.5</v>
      </c>
      <c r="N46" s="40">
        <f>H46+F46+D46</f>
        <v>3647.4</v>
      </c>
      <c r="O46" s="41">
        <f t="shared" si="3"/>
        <v>3.0999999999999091</v>
      </c>
      <c r="P46" s="71" t="s">
        <v>149</v>
      </c>
      <c r="Q46" s="66" t="s">
        <v>86</v>
      </c>
      <c r="R46" s="66">
        <v>2800</v>
      </c>
      <c r="S46" s="66">
        <v>2800</v>
      </c>
      <c r="T46" s="66"/>
      <c r="U46" s="19"/>
      <c r="V46" s="15"/>
      <c r="W46" s="15"/>
      <c r="X46" s="15"/>
    </row>
    <row r="47" spans="1:24" s="23" customFormat="1" ht="63" x14ac:dyDescent="0.25">
      <c r="A47" s="66" t="s">
        <v>51</v>
      </c>
      <c r="B47" s="68" t="s">
        <v>26</v>
      </c>
      <c r="C47" s="40">
        <f>C48</f>
        <v>0</v>
      </c>
      <c r="D47" s="40">
        <f t="shared" ref="D47:N47" si="21">D48</f>
        <v>0</v>
      </c>
      <c r="E47" s="40">
        <f t="shared" si="21"/>
        <v>0</v>
      </c>
      <c r="F47" s="40">
        <f t="shared" si="21"/>
        <v>0</v>
      </c>
      <c r="G47" s="40">
        <f t="shared" si="21"/>
        <v>0</v>
      </c>
      <c r="H47" s="40">
        <f t="shared" si="21"/>
        <v>0</v>
      </c>
      <c r="I47" s="40"/>
      <c r="J47" s="40"/>
      <c r="K47" s="40">
        <f t="shared" si="21"/>
        <v>0</v>
      </c>
      <c r="L47" s="40">
        <f t="shared" si="21"/>
        <v>0</v>
      </c>
      <c r="M47" s="40">
        <f t="shared" si="21"/>
        <v>0</v>
      </c>
      <c r="N47" s="40">
        <f t="shared" si="21"/>
        <v>0</v>
      </c>
      <c r="O47" s="41">
        <f t="shared" si="3"/>
        <v>0</v>
      </c>
      <c r="P47" s="71"/>
      <c r="Q47" s="66" t="s">
        <v>87</v>
      </c>
      <c r="R47" s="66">
        <v>0</v>
      </c>
      <c r="S47" s="66">
        <v>0</v>
      </c>
      <c r="T47" s="66"/>
      <c r="U47" s="19"/>
      <c r="V47" s="19">
        <f>D47+F47+H47+L47</f>
        <v>0</v>
      </c>
      <c r="W47" s="19">
        <f>N47-V47</f>
        <v>0</v>
      </c>
      <c r="X47" s="22"/>
    </row>
    <row r="48" spans="1:24" s="13" customFormat="1" ht="63" x14ac:dyDescent="0.25">
      <c r="A48" s="66" t="s">
        <v>71</v>
      </c>
      <c r="B48" s="68" t="s">
        <v>27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/>
      <c r="J48" s="40"/>
      <c r="K48" s="40">
        <v>0</v>
      </c>
      <c r="L48" s="40">
        <v>0</v>
      </c>
      <c r="M48" s="40">
        <f>C48+E48+G48</f>
        <v>0</v>
      </c>
      <c r="N48" s="40">
        <f>H48+F48+D48</f>
        <v>0</v>
      </c>
      <c r="O48" s="41">
        <f t="shared" si="3"/>
        <v>0</v>
      </c>
      <c r="P48" s="71"/>
      <c r="Q48" s="66" t="s">
        <v>87</v>
      </c>
      <c r="R48" s="66">
        <v>0</v>
      </c>
      <c r="S48" s="66">
        <v>0</v>
      </c>
      <c r="T48" s="66"/>
      <c r="U48" s="19"/>
      <c r="V48" s="15"/>
      <c r="W48" s="15"/>
      <c r="X48" s="15"/>
    </row>
    <row r="49" spans="1:24" s="23" customFormat="1" ht="31.5" x14ac:dyDescent="0.25">
      <c r="A49" s="47" t="s">
        <v>52</v>
      </c>
      <c r="B49" s="48" t="s">
        <v>28</v>
      </c>
      <c r="C49" s="41">
        <f>C51+C53+C57+C60</f>
        <v>4093.4</v>
      </c>
      <c r="D49" s="41">
        <f t="shared" ref="D49:N49" si="22">D51+D53+D57+D60</f>
        <v>4022.8</v>
      </c>
      <c r="E49" s="41">
        <f t="shared" si="22"/>
        <v>64035.4</v>
      </c>
      <c r="F49" s="41">
        <f t="shared" si="22"/>
        <v>62003.199999999997</v>
      </c>
      <c r="G49" s="41">
        <f t="shared" si="22"/>
        <v>3423</v>
      </c>
      <c r="H49" s="41">
        <f t="shared" si="22"/>
        <v>3172.4</v>
      </c>
      <c r="I49" s="41">
        <f t="shared" si="22"/>
        <v>0</v>
      </c>
      <c r="J49" s="41">
        <f t="shared" si="22"/>
        <v>0</v>
      </c>
      <c r="K49" s="41">
        <f t="shared" si="22"/>
        <v>0</v>
      </c>
      <c r="L49" s="41">
        <f t="shared" si="22"/>
        <v>0</v>
      </c>
      <c r="M49" s="41">
        <f t="shared" si="22"/>
        <v>71551.8</v>
      </c>
      <c r="N49" s="41">
        <f t="shared" si="22"/>
        <v>69198.399999999994</v>
      </c>
      <c r="O49" s="41">
        <f t="shared" si="3"/>
        <v>2353.4000000000087</v>
      </c>
      <c r="P49" s="50"/>
      <c r="Q49" s="56" t="s">
        <v>107</v>
      </c>
      <c r="R49" s="56" t="s">
        <v>107</v>
      </c>
      <c r="S49" s="56" t="s">
        <v>107</v>
      </c>
      <c r="T49" s="47"/>
      <c r="U49" s="19"/>
      <c r="V49" s="19">
        <f>D49+F49+H49+L49</f>
        <v>69198.399999999994</v>
      </c>
      <c r="W49" s="19">
        <f>N49-V49</f>
        <v>0</v>
      </c>
      <c r="X49" s="22"/>
    </row>
    <row r="50" spans="1:24" s="23" customFormat="1" ht="78.75" x14ac:dyDescent="0.25">
      <c r="A50" s="47"/>
      <c r="B50" s="68" t="s">
        <v>103</v>
      </c>
      <c r="C50" s="40" t="s">
        <v>12</v>
      </c>
      <c r="D50" s="40" t="s">
        <v>12</v>
      </c>
      <c r="E50" s="40" t="s">
        <v>12</v>
      </c>
      <c r="F50" s="40" t="s">
        <v>12</v>
      </c>
      <c r="G50" s="40" t="s">
        <v>12</v>
      </c>
      <c r="H50" s="40" t="s">
        <v>12</v>
      </c>
      <c r="I50" s="40"/>
      <c r="J50" s="40"/>
      <c r="K50" s="40" t="s">
        <v>12</v>
      </c>
      <c r="L50" s="40" t="s">
        <v>12</v>
      </c>
      <c r="M50" s="40" t="s">
        <v>107</v>
      </c>
      <c r="N50" s="40" t="s">
        <v>107</v>
      </c>
      <c r="O50" s="41"/>
      <c r="P50" s="71"/>
      <c r="Q50" s="47" t="s">
        <v>98</v>
      </c>
      <c r="R50" s="47">
        <v>80</v>
      </c>
      <c r="S50" s="47">
        <v>80</v>
      </c>
      <c r="T50" s="66"/>
      <c r="U50" s="19"/>
      <c r="V50" s="22"/>
      <c r="W50" s="22"/>
      <c r="X50" s="22"/>
    </row>
    <row r="51" spans="1:24" s="13" customFormat="1" ht="63" x14ac:dyDescent="0.25">
      <c r="A51" s="66" t="s">
        <v>48</v>
      </c>
      <c r="B51" s="68" t="s">
        <v>29</v>
      </c>
      <c r="C51" s="40">
        <f>C52</f>
        <v>0</v>
      </c>
      <c r="D51" s="40">
        <f t="shared" ref="D51:N51" si="23">D52</f>
        <v>0</v>
      </c>
      <c r="E51" s="40">
        <f t="shared" si="23"/>
        <v>0</v>
      </c>
      <c r="F51" s="40">
        <f t="shared" si="23"/>
        <v>0</v>
      </c>
      <c r="G51" s="40">
        <f t="shared" si="23"/>
        <v>2478.1999999999998</v>
      </c>
      <c r="H51" s="40">
        <f t="shared" si="23"/>
        <v>2477.9</v>
      </c>
      <c r="I51" s="40"/>
      <c r="J51" s="40"/>
      <c r="K51" s="40">
        <f t="shared" si="23"/>
        <v>0</v>
      </c>
      <c r="L51" s="40">
        <f t="shared" si="23"/>
        <v>0</v>
      </c>
      <c r="M51" s="40">
        <f t="shared" si="23"/>
        <v>2478.1999999999998</v>
      </c>
      <c r="N51" s="40">
        <f t="shared" si="23"/>
        <v>2477.9</v>
      </c>
      <c r="O51" s="41">
        <f t="shared" si="3"/>
        <v>0.29999999999972715</v>
      </c>
      <c r="P51" s="71"/>
      <c r="Q51" s="66" t="s">
        <v>88</v>
      </c>
      <c r="R51" s="66">
        <v>20</v>
      </c>
      <c r="S51" s="66">
        <v>20</v>
      </c>
      <c r="T51" s="66"/>
      <c r="U51" s="19"/>
      <c r="V51" s="19">
        <f>D51+F51+H51+L51</f>
        <v>2477.9</v>
      </c>
      <c r="W51" s="19">
        <f>N51-V51</f>
        <v>0</v>
      </c>
      <c r="X51" s="15"/>
    </row>
    <row r="52" spans="1:24" s="13" customFormat="1" ht="131.25" customHeight="1" x14ac:dyDescent="0.25">
      <c r="A52" s="66"/>
      <c r="B52" s="68" t="s">
        <v>89</v>
      </c>
      <c r="C52" s="40">
        <v>0</v>
      </c>
      <c r="D52" s="40">
        <v>0</v>
      </c>
      <c r="E52" s="40">
        <v>0</v>
      </c>
      <c r="F52" s="40">
        <v>0</v>
      </c>
      <c r="G52" s="40">
        <v>2478.1999999999998</v>
      </c>
      <c r="H52" s="40">
        <v>2477.9</v>
      </c>
      <c r="I52" s="40"/>
      <c r="J52" s="40"/>
      <c r="K52" s="40">
        <v>0</v>
      </c>
      <c r="L52" s="40">
        <v>0</v>
      </c>
      <c r="M52" s="40">
        <f>C52+E52+G52</f>
        <v>2478.1999999999998</v>
      </c>
      <c r="N52" s="40">
        <f>H52+F52+D52</f>
        <v>2477.9</v>
      </c>
      <c r="O52" s="41">
        <f>M52-N52</f>
        <v>0.29999999999972715</v>
      </c>
      <c r="P52" s="71" t="s">
        <v>150</v>
      </c>
      <c r="Q52" s="66" t="s">
        <v>88</v>
      </c>
      <c r="R52" s="66">
        <v>20</v>
      </c>
      <c r="S52" s="66">
        <v>20</v>
      </c>
      <c r="T52" s="66"/>
      <c r="U52" s="19"/>
      <c r="V52" s="15"/>
      <c r="W52" s="15"/>
      <c r="X52" s="15"/>
    </row>
    <row r="53" spans="1:24" s="23" customFormat="1" ht="110.25" x14ac:dyDescent="0.25">
      <c r="A53" s="139" t="s">
        <v>53</v>
      </c>
      <c r="B53" s="128" t="s">
        <v>30</v>
      </c>
      <c r="C53" s="131">
        <f>C55+C56</f>
        <v>4093.4</v>
      </c>
      <c r="D53" s="131">
        <f t="shared" ref="D53:L53" si="24">D55+D56</f>
        <v>4022.8</v>
      </c>
      <c r="E53" s="131">
        <f t="shared" si="24"/>
        <v>63160.4</v>
      </c>
      <c r="F53" s="131">
        <f t="shared" si="24"/>
        <v>61178.2</v>
      </c>
      <c r="G53" s="131">
        <f t="shared" si="24"/>
        <v>0</v>
      </c>
      <c r="H53" s="131">
        <f t="shared" si="24"/>
        <v>0</v>
      </c>
      <c r="I53" s="63"/>
      <c r="J53" s="63"/>
      <c r="K53" s="131">
        <f t="shared" si="24"/>
        <v>0</v>
      </c>
      <c r="L53" s="131">
        <f t="shared" si="24"/>
        <v>0</v>
      </c>
      <c r="M53" s="131">
        <f>M55+M56</f>
        <v>67253.8</v>
      </c>
      <c r="N53" s="131">
        <f>N55+N56</f>
        <v>65201</v>
      </c>
      <c r="O53" s="149">
        <f t="shared" si="3"/>
        <v>2052.8000000000029</v>
      </c>
      <c r="P53" s="151"/>
      <c r="Q53" s="66" t="s">
        <v>91</v>
      </c>
      <c r="R53" s="66">
        <v>12</v>
      </c>
      <c r="S53" s="66">
        <v>12</v>
      </c>
      <c r="T53" s="66"/>
      <c r="U53" s="19"/>
      <c r="V53" s="19">
        <f>D53+F53+H53+L53</f>
        <v>65201</v>
      </c>
      <c r="W53" s="19">
        <f>N53-V53</f>
        <v>0</v>
      </c>
      <c r="X53" s="22"/>
    </row>
    <row r="54" spans="1:24" s="23" customFormat="1" ht="63" x14ac:dyDescent="0.25">
      <c r="A54" s="140"/>
      <c r="B54" s="141"/>
      <c r="C54" s="142"/>
      <c r="D54" s="142"/>
      <c r="E54" s="142"/>
      <c r="F54" s="142"/>
      <c r="G54" s="142"/>
      <c r="H54" s="142"/>
      <c r="I54" s="69"/>
      <c r="J54" s="69"/>
      <c r="K54" s="142"/>
      <c r="L54" s="142"/>
      <c r="M54" s="142"/>
      <c r="N54" s="142"/>
      <c r="O54" s="150"/>
      <c r="P54" s="151"/>
      <c r="Q54" s="66" t="s">
        <v>90</v>
      </c>
      <c r="R54" s="66">
        <v>340</v>
      </c>
      <c r="S54" s="66">
        <v>340</v>
      </c>
      <c r="T54" s="66"/>
      <c r="U54" s="19"/>
      <c r="V54" s="22"/>
      <c r="W54" s="22"/>
      <c r="X54" s="22"/>
    </row>
    <row r="55" spans="1:24" s="13" customFormat="1" ht="63" x14ac:dyDescent="0.25">
      <c r="A55" s="66" t="s">
        <v>54</v>
      </c>
      <c r="B55" s="68" t="s">
        <v>38</v>
      </c>
      <c r="C55" s="40">
        <v>793.4</v>
      </c>
      <c r="D55" s="40">
        <v>722.8</v>
      </c>
      <c r="E55" s="40">
        <v>47217.4</v>
      </c>
      <c r="F55" s="40">
        <v>45236.2</v>
      </c>
      <c r="G55" s="40">
        <v>0</v>
      </c>
      <c r="H55" s="40">
        <v>0</v>
      </c>
      <c r="I55" s="40"/>
      <c r="J55" s="40"/>
      <c r="K55" s="40">
        <v>0</v>
      </c>
      <c r="L55" s="40">
        <v>0</v>
      </c>
      <c r="M55" s="40">
        <f>C55+E55+G55</f>
        <v>48010.8</v>
      </c>
      <c r="N55" s="40">
        <f>H55+F55+D55</f>
        <v>45959</v>
      </c>
      <c r="O55" s="41">
        <f t="shared" si="3"/>
        <v>2051.8000000000029</v>
      </c>
      <c r="P55" s="71" t="s">
        <v>158</v>
      </c>
      <c r="Q55" s="66" t="s">
        <v>90</v>
      </c>
      <c r="R55" s="66">
        <v>340</v>
      </c>
      <c r="S55" s="66">
        <v>340</v>
      </c>
      <c r="T55" s="66"/>
      <c r="U55" s="19"/>
      <c r="V55" s="15">
        <v>380</v>
      </c>
      <c r="W55" s="15"/>
      <c r="X55" s="15"/>
    </row>
    <row r="56" spans="1:24" s="13" customFormat="1" ht="110.25" x14ac:dyDescent="0.25">
      <c r="A56" s="52" t="s">
        <v>55</v>
      </c>
      <c r="B56" s="68" t="s">
        <v>41</v>
      </c>
      <c r="C56" s="40">
        <v>3300</v>
      </c>
      <c r="D56" s="40">
        <v>3300</v>
      </c>
      <c r="E56" s="40">
        <v>15943</v>
      </c>
      <c r="F56" s="40">
        <v>15942</v>
      </c>
      <c r="G56" s="40">
        <v>0</v>
      </c>
      <c r="H56" s="40">
        <v>0</v>
      </c>
      <c r="I56" s="40"/>
      <c r="J56" s="40"/>
      <c r="K56" s="40">
        <v>0</v>
      </c>
      <c r="L56" s="40">
        <v>0</v>
      </c>
      <c r="M56" s="40">
        <f>C56+E56+G56</f>
        <v>19243</v>
      </c>
      <c r="N56" s="40">
        <f>D56+F56+H56</f>
        <v>19242</v>
      </c>
      <c r="O56" s="41">
        <f>M56-N56</f>
        <v>1</v>
      </c>
      <c r="P56" s="71" t="s">
        <v>157</v>
      </c>
      <c r="Q56" s="66" t="s">
        <v>91</v>
      </c>
      <c r="R56" s="66">
        <v>12</v>
      </c>
      <c r="S56" s="66">
        <v>12</v>
      </c>
      <c r="T56" s="66"/>
      <c r="U56" s="19"/>
      <c r="V56" s="15"/>
      <c r="W56" s="15"/>
      <c r="X56" s="15"/>
    </row>
    <row r="57" spans="1:24" s="23" customFormat="1" ht="31.5" x14ac:dyDescent="0.25">
      <c r="A57" s="66" t="s">
        <v>56</v>
      </c>
      <c r="B57" s="68" t="s">
        <v>31</v>
      </c>
      <c r="C57" s="40">
        <f>C58+C59</f>
        <v>0</v>
      </c>
      <c r="D57" s="40">
        <f t="shared" ref="D57:N57" si="25">D58+D59</f>
        <v>0</v>
      </c>
      <c r="E57" s="40">
        <f t="shared" si="25"/>
        <v>875</v>
      </c>
      <c r="F57" s="40">
        <f t="shared" si="25"/>
        <v>825</v>
      </c>
      <c r="G57" s="40">
        <f t="shared" si="25"/>
        <v>0</v>
      </c>
      <c r="H57" s="40">
        <f t="shared" si="25"/>
        <v>0</v>
      </c>
      <c r="I57" s="40"/>
      <c r="J57" s="40"/>
      <c r="K57" s="40">
        <f t="shared" si="25"/>
        <v>0</v>
      </c>
      <c r="L57" s="40">
        <f t="shared" si="25"/>
        <v>0</v>
      </c>
      <c r="M57" s="40">
        <f>M58+M59</f>
        <v>875</v>
      </c>
      <c r="N57" s="40">
        <f t="shared" si="25"/>
        <v>825</v>
      </c>
      <c r="O57" s="41">
        <f t="shared" si="3"/>
        <v>50</v>
      </c>
      <c r="P57" s="71"/>
      <c r="Q57" s="66" t="s">
        <v>92</v>
      </c>
      <c r="R57" s="66">
        <v>58</v>
      </c>
      <c r="S57" s="66">
        <v>58</v>
      </c>
      <c r="T57" s="66"/>
      <c r="U57" s="19"/>
      <c r="V57" s="19">
        <f>D57+F57+H57+L57</f>
        <v>825</v>
      </c>
      <c r="W57" s="19">
        <f>N57-V57</f>
        <v>0</v>
      </c>
      <c r="X57" s="22"/>
    </row>
    <row r="58" spans="1:24" s="13" customFormat="1" ht="47.25" x14ac:dyDescent="0.25">
      <c r="A58" s="66" t="s">
        <v>57</v>
      </c>
      <c r="B58" s="68" t="s">
        <v>39</v>
      </c>
      <c r="C58" s="40">
        <v>0</v>
      </c>
      <c r="D58" s="40">
        <v>0</v>
      </c>
      <c r="E58" s="40">
        <v>875</v>
      </c>
      <c r="F58" s="40">
        <v>825</v>
      </c>
      <c r="G58" s="40">
        <v>0</v>
      </c>
      <c r="H58" s="40">
        <v>0</v>
      </c>
      <c r="I58" s="40"/>
      <c r="J58" s="40"/>
      <c r="K58" s="40">
        <v>0</v>
      </c>
      <c r="L58" s="40">
        <v>0</v>
      </c>
      <c r="M58" s="40">
        <f>C58+E58+G58</f>
        <v>875</v>
      </c>
      <c r="N58" s="40">
        <f>H58+F58+D58</f>
        <v>825</v>
      </c>
      <c r="O58" s="41">
        <f t="shared" si="3"/>
        <v>50</v>
      </c>
      <c r="P58" s="71" t="s">
        <v>156</v>
      </c>
      <c r="Q58" s="66" t="s">
        <v>92</v>
      </c>
      <c r="R58" s="66">
        <v>58</v>
      </c>
      <c r="S58" s="66">
        <v>58</v>
      </c>
      <c r="T58" s="66"/>
      <c r="U58" s="19"/>
      <c r="V58" s="15"/>
      <c r="W58" s="15"/>
      <c r="X58" s="15"/>
    </row>
    <row r="59" spans="1:24" s="13" customFormat="1" ht="31.5" x14ac:dyDescent="0.25">
      <c r="A59" s="66" t="s">
        <v>58</v>
      </c>
      <c r="B59" s="68" t="s">
        <v>40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/>
      <c r="J59" s="40"/>
      <c r="K59" s="40">
        <v>0</v>
      </c>
      <c r="L59" s="40">
        <v>0</v>
      </c>
      <c r="M59" s="40">
        <f>C59+E59+G59</f>
        <v>0</v>
      </c>
      <c r="N59" s="40">
        <f>H59+F59+D59</f>
        <v>0</v>
      </c>
      <c r="O59" s="41">
        <f>M59-N59</f>
        <v>0</v>
      </c>
      <c r="P59" s="71"/>
      <c r="Q59" s="66" t="s">
        <v>113</v>
      </c>
      <c r="R59" s="66">
        <v>0</v>
      </c>
      <c r="S59" s="66">
        <v>0</v>
      </c>
      <c r="T59" s="66"/>
      <c r="U59" s="19"/>
      <c r="V59" s="15"/>
      <c r="W59" s="15"/>
      <c r="X59" s="15"/>
    </row>
    <row r="60" spans="1:24" s="13" customFormat="1" ht="47.25" x14ac:dyDescent="0.25">
      <c r="A60" s="46" t="s">
        <v>167</v>
      </c>
      <c r="B60" s="68" t="s">
        <v>164</v>
      </c>
      <c r="C60" s="40">
        <f>C61</f>
        <v>0</v>
      </c>
      <c r="D60" s="40">
        <f t="shared" ref="D60:N60" si="26">D61</f>
        <v>0</v>
      </c>
      <c r="E60" s="40">
        <f t="shared" si="26"/>
        <v>0</v>
      </c>
      <c r="F60" s="40">
        <f t="shared" si="26"/>
        <v>0</v>
      </c>
      <c r="G60" s="40">
        <f t="shared" si="26"/>
        <v>944.8</v>
      </c>
      <c r="H60" s="40">
        <f t="shared" si="26"/>
        <v>694.5</v>
      </c>
      <c r="I60" s="40">
        <f t="shared" si="26"/>
        <v>0</v>
      </c>
      <c r="J60" s="40">
        <f t="shared" si="26"/>
        <v>0</v>
      </c>
      <c r="K60" s="40">
        <f t="shared" si="26"/>
        <v>0</v>
      </c>
      <c r="L60" s="40">
        <f t="shared" si="26"/>
        <v>0</v>
      </c>
      <c r="M60" s="40">
        <f t="shared" si="26"/>
        <v>944.8</v>
      </c>
      <c r="N60" s="40">
        <f t="shared" si="26"/>
        <v>694.5</v>
      </c>
      <c r="O60" s="41">
        <f t="shared" ref="O60:O61" si="27">M60-N60</f>
        <v>250.29999999999995</v>
      </c>
      <c r="P60" s="71"/>
      <c r="Q60" s="66" t="s">
        <v>166</v>
      </c>
      <c r="R60" s="66">
        <v>4.0000000000000002E-4</v>
      </c>
      <c r="S60" s="66">
        <v>4.0000000000000002E-4</v>
      </c>
      <c r="T60" s="66"/>
      <c r="U60" s="19"/>
      <c r="V60" s="15"/>
      <c r="W60" s="15"/>
      <c r="X60" s="15"/>
    </row>
    <row r="61" spans="1:24" s="13" customFormat="1" ht="173.25" x14ac:dyDescent="0.25">
      <c r="A61" s="46" t="s">
        <v>168</v>
      </c>
      <c r="B61" s="68" t="s">
        <v>165</v>
      </c>
      <c r="C61" s="40"/>
      <c r="D61" s="40"/>
      <c r="E61" s="40">
        <v>0</v>
      </c>
      <c r="F61" s="40"/>
      <c r="G61" s="40">
        <v>944.8</v>
      </c>
      <c r="H61" s="40">
        <v>694.5</v>
      </c>
      <c r="I61" s="40"/>
      <c r="J61" s="40"/>
      <c r="K61" s="40"/>
      <c r="L61" s="40"/>
      <c r="M61" s="40">
        <f>C61+E61+G61+I61+K61</f>
        <v>944.8</v>
      </c>
      <c r="N61" s="40">
        <f>D61+F61+H61+J61+L61</f>
        <v>694.5</v>
      </c>
      <c r="O61" s="41">
        <f t="shared" si="27"/>
        <v>250.29999999999995</v>
      </c>
      <c r="P61" s="71" t="s">
        <v>169</v>
      </c>
      <c r="Q61" s="66" t="s">
        <v>166</v>
      </c>
      <c r="R61" s="66">
        <v>4.0000000000000002E-4</v>
      </c>
      <c r="S61" s="66">
        <v>4.0000000000000002E-4</v>
      </c>
      <c r="T61" s="66"/>
      <c r="U61" s="19"/>
      <c r="V61" s="15"/>
      <c r="W61" s="15"/>
      <c r="X61" s="15"/>
    </row>
    <row r="62" spans="1:24" s="23" customFormat="1" ht="31.5" x14ac:dyDescent="0.25">
      <c r="A62" s="47" t="s">
        <v>59</v>
      </c>
      <c r="B62" s="48" t="s">
        <v>32</v>
      </c>
      <c r="C62" s="41">
        <f>C66</f>
        <v>0</v>
      </c>
      <c r="D62" s="41">
        <f t="shared" ref="D62:N62" si="28">D66</f>
        <v>0</v>
      </c>
      <c r="E62" s="41">
        <f t="shared" si="28"/>
        <v>0</v>
      </c>
      <c r="F62" s="41">
        <f t="shared" si="28"/>
        <v>0</v>
      </c>
      <c r="G62" s="41">
        <f t="shared" si="28"/>
        <v>298</v>
      </c>
      <c r="H62" s="41">
        <f>H66</f>
        <v>166</v>
      </c>
      <c r="I62" s="41"/>
      <c r="J62" s="41"/>
      <c r="K62" s="41">
        <f t="shared" si="28"/>
        <v>0</v>
      </c>
      <c r="L62" s="41">
        <f t="shared" si="28"/>
        <v>0</v>
      </c>
      <c r="M62" s="41">
        <f>M66</f>
        <v>298</v>
      </c>
      <c r="N62" s="41">
        <f t="shared" si="28"/>
        <v>166</v>
      </c>
      <c r="O62" s="41">
        <f>M62-N62</f>
        <v>132</v>
      </c>
      <c r="P62" s="50"/>
      <c r="Q62" s="56" t="s">
        <v>107</v>
      </c>
      <c r="R62" s="56" t="s">
        <v>107</v>
      </c>
      <c r="S62" s="56" t="s">
        <v>107</v>
      </c>
      <c r="T62" s="47"/>
      <c r="U62" s="19"/>
      <c r="V62" s="19">
        <f>D62+F62+H62+L62</f>
        <v>166</v>
      </c>
      <c r="W62" s="19">
        <f>N62-V62</f>
        <v>0</v>
      </c>
      <c r="X62" s="22"/>
    </row>
    <row r="63" spans="1:24" s="23" customFormat="1" ht="41.25" customHeight="1" x14ac:dyDescent="0.25">
      <c r="A63" s="125"/>
      <c r="B63" s="128" t="s">
        <v>104</v>
      </c>
      <c r="C63" s="131" t="s">
        <v>12</v>
      </c>
      <c r="D63" s="131" t="s">
        <v>12</v>
      </c>
      <c r="E63" s="131" t="s">
        <v>12</v>
      </c>
      <c r="F63" s="131" t="s">
        <v>12</v>
      </c>
      <c r="G63" s="131" t="s">
        <v>12</v>
      </c>
      <c r="H63" s="131" t="s">
        <v>12</v>
      </c>
      <c r="I63" s="63"/>
      <c r="J63" s="63"/>
      <c r="K63" s="131" t="s">
        <v>12</v>
      </c>
      <c r="L63" s="131" t="s">
        <v>12</v>
      </c>
      <c r="M63" s="131" t="s">
        <v>12</v>
      </c>
      <c r="N63" s="131" t="s">
        <v>12</v>
      </c>
      <c r="O63" s="131" t="s">
        <v>12</v>
      </c>
      <c r="P63" s="131" t="s">
        <v>12</v>
      </c>
      <c r="Q63" s="66" t="s">
        <v>153</v>
      </c>
      <c r="R63" s="66">
        <v>1260</v>
      </c>
      <c r="S63" s="66">
        <v>1260</v>
      </c>
      <c r="T63" s="66"/>
      <c r="U63" s="19"/>
      <c r="V63" s="22"/>
      <c r="W63" s="22"/>
      <c r="X63" s="22"/>
    </row>
    <row r="64" spans="1:24" s="23" customFormat="1" ht="42.75" customHeight="1" x14ac:dyDescent="0.25">
      <c r="A64" s="126"/>
      <c r="B64" s="129"/>
      <c r="C64" s="126"/>
      <c r="D64" s="126"/>
      <c r="E64" s="126"/>
      <c r="F64" s="126"/>
      <c r="G64" s="126"/>
      <c r="H64" s="126"/>
      <c r="I64" s="64"/>
      <c r="J64" s="64"/>
      <c r="K64" s="126"/>
      <c r="L64" s="126"/>
      <c r="M64" s="126"/>
      <c r="N64" s="126"/>
      <c r="O64" s="126"/>
      <c r="P64" s="126"/>
      <c r="Q64" s="66" t="s">
        <v>154</v>
      </c>
      <c r="R64" s="66">
        <v>22.9</v>
      </c>
      <c r="S64" s="66">
        <v>22.9</v>
      </c>
      <c r="T64" s="66"/>
      <c r="U64" s="19"/>
      <c r="V64" s="22"/>
      <c r="W64" s="22"/>
      <c r="X64" s="22"/>
    </row>
    <row r="65" spans="1:24" s="23" customFormat="1" ht="37.5" customHeight="1" x14ac:dyDescent="0.25">
      <c r="A65" s="127"/>
      <c r="B65" s="130"/>
      <c r="C65" s="127"/>
      <c r="D65" s="127"/>
      <c r="E65" s="127"/>
      <c r="F65" s="127"/>
      <c r="G65" s="127"/>
      <c r="H65" s="127"/>
      <c r="I65" s="65"/>
      <c r="J65" s="65"/>
      <c r="K65" s="127"/>
      <c r="L65" s="127"/>
      <c r="M65" s="127"/>
      <c r="N65" s="127"/>
      <c r="O65" s="127"/>
      <c r="P65" s="127"/>
      <c r="Q65" s="66" t="s">
        <v>155</v>
      </c>
      <c r="R65" s="66">
        <v>54.1</v>
      </c>
      <c r="S65" s="66">
        <v>54.1</v>
      </c>
      <c r="T65" s="66"/>
      <c r="U65" s="19"/>
      <c r="V65" s="22"/>
      <c r="W65" s="22"/>
      <c r="X65" s="22"/>
    </row>
    <row r="66" spans="1:24" s="13" customFormat="1" ht="69" customHeight="1" x14ac:dyDescent="0.25">
      <c r="A66" s="47" t="s">
        <v>49</v>
      </c>
      <c r="B66" s="48" t="s">
        <v>33</v>
      </c>
      <c r="C66" s="41">
        <f>C67</f>
        <v>0</v>
      </c>
      <c r="D66" s="41">
        <f t="shared" ref="D66:F66" si="29">D67</f>
        <v>0</v>
      </c>
      <c r="E66" s="41">
        <f t="shared" si="29"/>
        <v>0</v>
      </c>
      <c r="F66" s="41">
        <f t="shared" si="29"/>
        <v>0</v>
      </c>
      <c r="G66" s="41">
        <f>G67+G68</f>
        <v>298</v>
      </c>
      <c r="H66" s="41">
        <f t="shared" ref="H66:O66" si="30">H67+H68</f>
        <v>166</v>
      </c>
      <c r="I66" s="41"/>
      <c r="J66" s="41"/>
      <c r="K66" s="41">
        <f t="shared" si="30"/>
        <v>0</v>
      </c>
      <c r="L66" s="41">
        <f t="shared" si="30"/>
        <v>0</v>
      </c>
      <c r="M66" s="41">
        <f t="shared" si="30"/>
        <v>298</v>
      </c>
      <c r="N66" s="41">
        <f t="shared" si="30"/>
        <v>166</v>
      </c>
      <c r="O66" s="41">
        <f t="shared" si="30"/>
        <v>132</v>
      </c>
      <c r="P66" s="71"/>
      <c r="Q66" s="66" t="s">
        <v>94</v>
      </c>
      <c r="R66" s="66">
        <v>20</v>
      </c>
      <c r="S66" s="66">
        <v>19</v>
      </c>
      <c r="T66" s="66"/>
      <c r="U66" s="19"/>
      <c r="V66" s="19">
        <f>D66+F66+H66+L66</f>
        <v>166</v>
      </c>
      <c r="W66" s="19">
        <f>N66-V66</f>
        <v>0</v>
      </c>
      <c r="X66" s="15"/>
    </row>
    <row r="67" spans="1:24" s="13" customFormat="1" ht="63" x14ac:dyDescent="0.25">
      <c r="A67" s="66"/>
      <c r="B67" s="68" t="s">
        <v>93</v>
      </c>
      <c r="C67" s="40">
        <v>0</v>
      </c>
      <c r="D67" s="40">
        <v>0</v>
      </c>
      <c r="E67" s="40">
        <v>0</v>
      </c>
      <c r="F67" s="40">
        <v>0</v>
      </c>
      <c r="G67" s="40">
        <v>232</v>
      </c>
      <c r="H67" s="40">
        <v>132</v>
      </c>
      <c r="I67" s="40"/>
      <c r="J67" s="40"/>
      <c r="K67" s="40">
        <v>0</v>
      </c>
      <c r="L67" s="40">
        <v>0</v>
      </c>
      <c r="M67" s="40">
        <f>C67+E67+G67</f>
        <v>232</v>
      </c>
      <c r="N67" s="40">
        <f>H67+F67+D67</f>
        <v>132</v>
      </c>
      <c r="O67" s="41">
        <f t="shared" si="3"/>
        <v>100</v>
      </c>
      <c r="P67" s="71" t="s">
        <v>159</v>
      </c>
      <c r="Q67" s="66" t="s">
        <v>94</v>
      </c>
      <c r="R67" s="66">
        <v>20</v>
      </c>
      <c r="S67" s="66">
        <v>19</v>
      </c>
      <c r="T67" s="66" t="s">
        <v>160</v>
      </c>
      <c r="U67" s="15"/>
      <c r="V67" s="15"/>
      <c r="W67" s="15"/>
      <c r="X67" s="15"/>
    </row>
    <row r="68" spans="1:24" s="13" customFormat="1" ht="63" x14ac:dyDescent="0.25">
      <c r="A68" s="66"/>
      <c r="B68" s="68" t="s">
        <v>151</v>
      </c>
      <c r="C68" s="40">
        <v>0</v>
      </c>
      <c r="D68" s="40">
        <v>0</v>
      </c>
      <c r="E68" s="40">
        <v>0</v>
      </c>
      <c r="F68" s="40">
        <v>0</v>
      </c>
      <c r="G68" s="40">
        <v>66</v>
      </c>
      <c r="H68" s="40">
        <v>34</v>
      </c>
      <c r="I68" s="40"/>
      <c r="J68" s="40"/>
      <c r="K68" s="40">
        <v>0</v>
      </c>
      <c r="L68" s="40">
        <v>0</v>
      </c>
      <c r="M68" s="40">
        <f>C68+E68+G68</f>
        <v>66</v>
      </c>
      <c r="N68" s="40">
        <f>H68+F68+D68</f>
        <v>34</v>
      </c>
      <c r="O68" s="41">
        <f t="shared" ref="O68" si="31">M68-N68</f>
        <v>32</v>
      </c>
      <c r="P68" s="71" t="s">
        <v>159</v>
      </c>
      <c r="Q68" s="66" t="s">
        <v>152</v>
      </c>
      <c r="R68" s="66">
        <v>51864</v>
      </c>
      <c r="S68" s="66">
        <v>50535</v>
      </c>
      <c r="T68" s="66" t="s">
        <v>160</v>
      </c>
      <c r="U68" s="15"/>
      <c r="V68" s="15"/>
      <c r="W68" s="15"/>
      <c r="X68" s="15"/>
    </row>
    <row r="69" spans="1:24" s="13" customFormat="1" x14ac:dyDescent="0.25">
      <c r="A69" s="59"/>
      <c r="B69" s="60"/>
      <c r="C69" s="59"/>
      <c r="D69" s="59"/>
      <c r="E69" s="59"/>
      <c r="F69" s="59"/>
      <c r="G69" s="59"/>
      <c r="H69" s="61"/>
      <c r="I69" s="61"/>
      <c r="J69" s="61"/>
      <c r="K69" s="59"/>
      <c r="L69" s="59"/>
      <c r="M69" s="61"/>
      <c r="N69" s="61"/>
      <c r="O69" s="61"/>
      <c r="P69" s="62"/>
      <c r="Q69" s="59"/>
      <c r="R69" s="59"/>
      <c r="S69" s="59"/>
      <c r="T69" s="59"/>
      <c r="U69" s="15"/>
      <c r="V69" s="15"/>
      <c r="W69" s="15"/>
      <c r="X69" s="15"/>
    </row>
    <row r="70" spans="1:24" s="13" customFormat="1" ht="132.75" customHeight="1" x14ac:dyDescent="0.25">
      <c r="A70" s="31"/>
      <c r="B70" s="32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4"/>
      <c r="Q70" s="4"/>
      <c r="R70" s="4"/>
      <c r="S70" s="4"/>
      <c r="T70" s="4"/>
      <c r="U70" s="15"/>
      <c r="V70" s="15"/>
      <c r="W70" s="15"/>
      <c r="X70" s="15"/>
    </row>
    <row r="71" spans="1:24" s="13" customFormat="1" ht="293.25" customHeight="1" x14ac:dyDescent="0.25">
      <c r="A71" s="4"/>
      <c r="B71" s="9"/>
      <c r="C71" s="4"/>
      <c r="D71" s="147" t="s">
        <v>180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4"/>
      <c r="P71" s="10"/>
      <c r="Q71" s="4"/>
      <c r="R71" s="4"/>
      <c r="S71" s="4"/>
      <c r="T71" s="4"/>
      <c r="U71" s="15"/>
      <c r="V71" s="15"/>
      <c r="W71" s="15"/>
      <c r="X71" s="15"/>
    </row>
    <row r="72" spans="1:24" s="13" customFormat="1" ht="18.75" x14ac:dyDescent="0.25">
      <c r="A72" s="4"/>
      <c r="B72" s="143" t="s">
        <v>176</v>
      </c>
      <c r="C72" s="144"/>
      <c r="D72" s="144"/>
      <c r="E72" s="14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9"/>
      <c r="Q72" s="4"/>
      <c r="R72" s="4"/>
      <c r="S72" s="4"/>
      <c r="T72" s="4"/>
      <c r="U72" s="15"/>
      <c r="V72" s="15"/>
      <c r="W72" s="15"/>
      <c r="X72" s="15"/>
    </row>
    <row r="73" spans="1:24" s="13" customFormat="1" ht="0.75" customHeight="1" x14ac:dyDescent="0.25">
      <c r="A73" s="4"/>
      <c r="B73" s="144"/>
      <c r="C73" s="144"/>
      <c r="D73" s="144"/>
      <c r="E73" s="144"/>
      <c r="F73" s="35"/>
      <c r="G73" s="145"/>
      <c r="H73" s="146"/>
      <c r="I73" s="146"/>
      <c r="J73" s="146"/>
      <c r="K73" s="146"/>
      <c r="L73" s="146"/>
      <c r="M73" s="146"/>
      <c r="N73" s="146"/>
      <c r="O73" s="35"/>
      <c r="P73" s="39"/>
      <c r="Q73" s="4"/>
      <c r="R73" s="4"/>
      <c r="S73" s="4"/>
      <c r="T73" s="4"/>
      <c r="U73" s="15"/>
      <c r="V73" s="15"/>
      <c r="W73" s="15"/>
      <c r="X73" s="15"/>
    </row>
    <row r="74" spans="1:24" s="13" customFormat="1" ht="18.75" hidden="1" x14ac:dyDescent="0.25">
      <c r="A74" s="4"/>
      <c r="B74" s="144"/>
      <c r="C74" s="144"/>
      <c r="D74" s="144"/>
      <c r="E74" s="144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9"/>
      <c r="Q74" s="4"/>
      <c r="R74" s="4"/>
      <c r="S74" s="4"/>
      <c r="T74" s="4"/>
      <c r="U74" s="15"/>
      <c r="V74" s="15"/>
      <c r="W74" s="15"/>
      <c r="X74" s="15"/>
    </row>
    <row r="75" spans="1:24" s="13" customFormat="1" x14ac:dyDescent="0.25">
      <c r="A75" s="4"/>
      <c r="B75" s="73" t="s">
        <v>177</v>
      </c>
      <c r="C75" s="74"/>
      <c r="D75" s="74"/>
      <c r="E75" s="74"/>
      <c r="F75" s="4"/>
      <c r="G75" s="4"/>
      <c r="H75" s="4"/>
      <c r="I75" s="4"/>
      <c r="J75" s="4"/>
      <c r="K75" s="4"/>
      <c r="L75" s="4"/>
      <c r="M75" s="4"/>
      <c r="N75" s="4"/>
      <c r="O75" s="4"/>
      <c r="P75" s="10"/>
      <c r="Q75" s="4"/>
      <c r="R75" s="4"/>
      <c r="S75" s="4"/>
      <c r="T75" s="4"/>
      <c r="U75" s="15"/>
      <c r="V75" s="15"/>
      <c r="W75" s="15"/>
      <c r="X75" s="15"/>
    </row>
    <row r="76" spans="1:24" s="13" customFormat="1" x14ac:dyDescent="0.25">
      <c r="A76" s="4"/>
      <c r="B76" s="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0"/>
      <c r="Q76" s="4"/>
      <c r="R76" s="4"/>
      <c r="S76" s="4"/>
      <c r="T76" s="4"/>
      <c r="U76" s="15"/>
      <c r="V76" s="15"/>
      <c r="W76" s="15"/>
      <c r="X76" s="15"/>
    </row>
    <row r="77" spans="1:24" s="13" customFormat="1" x14ac:dyDescent="0.25">
      <c r="A77" s="4"/>
      <c r="B77" s="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0"/>
      <c r="Q77" s="4"/>
      <c r="R77" s="4"/>
      <c r="S77" s="4"/>
      <c r="T77" s="4"/>
      <c r="U77" s="15"/>
      <c r="V77" s="15"/>
      <c r="W77" s="15"/>
      <c r="X77" s="15"/>
    </row>
    <row r="78" spans="1:24" s="13" customFormat="1" x14ac:dyDescent="0.25">
      <c r="A78" s="4"/>
      <c r="B78" s="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0"/>
      <c r="Q78" s="4"/>
      <c r="R78" s="4"/>
      <c r="S78" s="4"/>
      <c r="T78" s="4"/>
      <c r="U78" s="15"/>
      <c r="V78" s="15"/>
      <c r="W78" s="15"/>
      <c r="X78" s="15"/>
    </row>
    <row r="79" spans="1:24" s="13" customFormat="1" x14ac:dyDescent="0.25">
      <c r="A79" s="4"/>
      <c r="B79" s="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0"/>
      <c r="Q79" s="4"/>
      <c r="R79" s="4"/>
      <c r="S79" s="4"/>
      <c r="T79" s="4"/>
      <c r="U79" s="15"/>
      <c r="V79" s="15"/>
      <c r="W79" s="15"/>
      <c r="X79" s="15"/>
    </row>
    <row r="80" spans="1:24" s="13" customFormat="1" x14ac:dyDescent="0.25">
      <c r="A80" s="4"/>
      <c r="B80" s="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0"/>
      <c r="Q80" s="4"/>
      <c r="R80" s="4"/>
      <c r="S80" s="4"/>
      <c r="T80" s="4"/>
      <c r="U80" s="15"/>
      <c r="V80" s="15"/>
      <c r="W80" s="15"/>
      <c r="X80" s="15"/>
    </row>
    <row r="81" spans="1:20" s="13" customFormat="1" x14ac:dyDescent="0.25">
      <c r="A81" s="4"/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0"/>
      <c r="Q81" s="4"/>
      <c r="R81" s="4"/>
      <c r="S81" s="4"/>
      <c r="T81" s="4"/>
    </row>
  </sheetData>
  <mergeCells count="59">
    <mergeCell ref="N53:N54"/>
    <mergeCell ref="O53:O54"/>
    <mergeCell ref="P53:P54"/>
    <mergeCell ref="O63:O65"/>
    <mergeCell ref="F36:F39"/>
    <mergeCell ref="G36:G39"/>
    <mergeCell ref="H36:H39"/>
    <mergeCell ref="I36:I39"/>
    <mergeCell ref="J36:J39"/>
    <mergeCell ref="P36:P39"/>
    <mergeCell ref="K36:K39"/>
    <mergeCell ref="L36:L39"/>
    <mergeCell ref="M36:M39"/>
    <mergeCell ref="N36:N39"/>
    <mergeCell ref="O36:O39"/>
    <mergeCell ref="P63:P65"/>
    <mergeCell ref="A36:A39"/>
    <mergeCell ref="B36:B39"/>
    <mergeCell ref="C36:C39"/>
    <mergeCell ref="D36:D39"/>
    <mergeCell ref="E36:E39"/>
    <mergeCell ref="B72:E74"/>
    <mergeCell ref="G73:N73"/>
    <mergeCell ref="F53:F54"/>
    <mergeCell ref="G53:G54"/>
    <mergeCell ref="H53:H54"/>
    <mergeCell ref="K53:K54"/>
    <mergeCell ref="L53:L54"/>
    <mergeCell ref="M53:M54"/>
    <mergeCell ref="F63:F65"/>
    <mergeCell ref="G63:G65"/>
    <mergeCell ref="H63:H65"/>
    <mergeCell ref="K63:K65"/>
    <mergeCell ref="L63:L65"/>
    <mergeCell ref="M63:M65"/>
    <mergeCell ref="N63:N65"/>
    <mergeCell ref="D71:N71"/>
    <mergeCell ref="A53:A54"/>
    <mergeCell ref="B53:B54"/>
    <mergeCell ref="C53:C54"/>
    <mergeCell ref="D53:D54"/>
    <mergeCell ref="E53:E54"/>
    <mergeCell ref="R7:S7"/>
    <mergeCell ref="P1:S1"/>
    <mergeCell ref="A4:T4"/>
    <mergeCell ref="A5:T5"/>
    <mergeCell ref="A7:A8"/>
    <mergeCell ref="B7:B8"/>
    <mergeCell ref="C7:D7"/>
    <mergeCell ref="E7:F7"/>
    <mergeCell ref="G7:H7"/>
    <mergeCell ref="K7:L7"/>
    <mergeCell ref="M7:N7"/>
    <mergeCell ref="I7:J7"/>
    <mergeCell ref="A63:A65"/>
    <mergeCell ref="B63:B65"/>
    <mergeCell ref="C63:C65"/>
    <mergeCell ref="D63:D65"/>
    <mergeCell ref="E63:E65"/>
  </mergeCells>
  <pageMargins left="0.7" right="0.7" top="0.75" bottom="0.75" header="0.3" footer="0.3"/>
  <pageSetup paperSize="9" scale="3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abSelected="1" workbookViewId="0">
      <selection activeCell="G1" sqref="G1:H1048576"/>
    </sheetView>
  </sheetViews>
  <sheetFormatPr defaultColWidth="9.140625" defaultRowHeight="15" x14ac:dyDescent="0.25"/>
  <cols>
    <col min="1" max="1" width="11.140625" style="4" customWidth="1"/>
    <col min="2" max="2" width="36.28515625" style="9" customWidth="1"/>
    <col min="3" max="3" width="14.140625" style="4" customWidth="1"/>
    <col min="4" max="4" width="18" style="4" customWidth="1"/>
    <col min="5" max="5" width="15" style="4" customWidth="1"/>
    <col min="6" max="6" width="18.42578125" style="4" customWidth="1"/>
    <col min="7" max="7" width="16.85546875" style="4" customWidth="1"/>
    <col min="8" max="9" width="16.5703125" style="4" customWidth="1"/>
    <col min="10" max="10" width="13.42578125" style="4" customWidth="1"/>
    <col min="11" max="11" width="8.85546875" style="4" customWidth="1"/>
    <col min="12" max="12" width="8.140625" style="4" customWidth="1"/>
    <col min="13" max="13" width="13.28515625" style="4" customWidth="1"/>
    <col min="14" max="14" width="16.7109375" style="4" customWidth="1"/>
    <col min="15" max="15" width="29.28515625" style="4" customWidth="1"/>
    <col min="16" max="16" width="42.28515625" style="10" customWidth="1"/>
    <col min="17" max="17" width="36.28515625" style="4" customWidth="1"/>
    <col min="18" max="19" width="9.28515625" style="4" bestFit="1" customWidth="1"/>
    <col min="20" max="20" width="16.7109375" style="4" customWidth="1"/>
    <col min="21" max="21" width="15.140625" style="8" customWidth="1"/>
    <col min="22" max="22" width="12.7109375" style="8" customWidth="1"/>
    <col min="23" max="16384" width="9.140625" style="8"/>
  </cols>
  <sheetData>
    <row r="1" spans="1:23" ht="30.75" customHeight="1" x14ac:dyDescent="0.25">
      <c r="P1" s="171" t="s">
        <v>13</v>
      </c>
      <c r="Q1" s="171"/>
      <c r="R1" s="171"/>
      <c r="S1" s="171"/>
      <c r="T1" s="80"/>
    </row>
    <row r="2" spans="1:23" x14ac:dyDescent="0.25">
      <c r="Q2" s="80"/>
      <c r="R2" s="80"/>
      <c r="S2" s="80"/>
      <c r="T2" s="80"/>
    </row>
    <row r="4" spans="1:23" ht="49.5" customHeight="1" x14ac:dyDescent="0.25">
      <c r="A4" s="120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1:23" ht="18.75" x14ac:dyDescent="0.25">
      <c r="A5" s="120" t="s">
        <v>182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</row>
    <row r="7" spans="1:23" ht="110.25" x14ac:dyDescent="0.25">
      <c r="A7" s="123" t="s">
        <v>105</v>
      </c>
      <c r="B7" s="124" t="s">
        <v>0</v>
      </c>
      <c r="C7" s="123" t="s">
        <v>1</v>
      </c>
      <c r="D7" s="123"/>
      <c r="E7" s="123" t="s">
        <v>2</v>
      </c>
      <c r="F7" s="123"/>
      <c r="G7" s="123" t="s">
        <v>3</v>
      </c>
      <c r="H7" s="123"/>
      <c r="I7" s="172" t="s">
        <v>161</v>
      </c>
      <c r="J7" s="173"/>
      <c r="K7" s="123" t="s">
        <v>4</v>
      </c>
      <c r="L7" s="123"/>
      <c r="M7" s="123" t="s">
        <v>5</v>
      </c>
      <c r="N7" s="123"/>
      <c r="O7" s="81" t="s">
        <v>115</v>
      </c>
      <c r="P7" s="85" t="s">
        <v>6</v>
      </c>
      <c r="Q7" s="81" t="s">
        <v>7</v>
      </c>
      <c r="R7" s="123" t="s">
        <v>8</v>
      </c>
      <c r="S7" s="123"/>
      <c r="T7" s="81" t="s">
        <v>9</v>
      </c>
      <c r="U7" s="13"/>
    </row>
    <row r="8" spans="1:23" s="13" customFormat="1" ht="31.5" customHeight="1" x14ac:dyDescent="0.25">
      <c r="A8" s="123"/>
      <c r="B8" s="124"/>
      <c r="C8" s="81" t="s">
        <v>10</v>
      </c>
      <c r="D8" s="81" t="s">
        <v>11</v>
      </c>
      <c r="E8" s="81" t="s">
        <v>10</v>
      </c>
      <c r="F8" s="81" t="s">
        <v>11</v>
      </c>
      <c r="G8" s="88" t="s">
        <v>10</v>
      </c>
      <c r="H8" s="88" t="s">
        <v>11</v>
      </c>
      <c r="I8" s="81" t="s">
        <v>10</v>
      </c>
      <c r="J8" s="81" t="s">
        <v>11</v>
      </c>
      <c r="K8" s="81" t="s">
        <v>10</v>
      </c>
      <c r="L8" s="81" t="s">
        <v>11</v>
      </c>
      <c r="M8" s="81" t="s">
        <v>10</v>
      </c>
      <c r="N8" s="81" t="s">
        <v>11</v>
      </c>
      <c r="O8" s="81"/>
      <c r="P8" s="85"/>
      <c r="Q8" s="81"/>
      <c r="R8" s="81" t="s">
        <v>10</v>
      </c>
      <c r="S8" s="81" t="s">
        <v>11</v>
      </c>
      <c r="T8" s="81"/>
    </row>
    <row r="9" spans="1:23" s="13" customFormat="1" ht="15.75" x14ac:dyDescent="0.2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8">
        <v>7</v>
      </c>
      <c r="H9" s="88">
        <v>8</v>
      </c>
      <c r="I9" s="81"/>
      <c r="J9" s="81"/>
      <c r="K9" s="81">
        <v>9</v>
      </c>
      <c r="L9" s="81">
        <v>10</v>
      </c>
      <c r="M9" s="81">
        <v>11</v>
      </c>
      <c r="N9" s="81">
        <v>12</v>
      </c>
      <c r="O9" s="81">
        <v>13</v>
      </c>
      <c r="P9" s="14" t="s">
        <v>116</v>
      </c>
      <c r="Q9" s="81">
        <v>15</v>
      </c>
      <c r="R9" s="81">
        <v>16</v>
      </c>
      <c r="S9" s="81">
        <v>17</v>
      </c>
      <c r="T9" s="81">
        <v>18</v>
      </c>
    </row>
    <row r="10" spans="1:23" s="13" customFormat="1" ht="59.25" customHeight="1" x14ac:dyDescent="0.25">
      <c r="A10" s="16"/>
      <c r="B10" s="17" t="s">
        <v>183</v>
      </c>
      <c r="C10" s="1">
        <f t="shared" ref="C10:O10" si="0">C12+C35+C52</f>
        <v>24979.4</v>
      </c>
      <c r="D10" s="1">
        <f t="shared" si="0"/>
        <v>22826.800000000003</v>
      </c>
      <c r="E10" s="1">
        <f t="shared" si="0"/>
        <v>120151.09999999999</v>
      </c>
      <c r="F10" s="1">
        <f t="shared" si="0"/>
        <v>113687.3</v>
      </c>
      <c r="G10" s="1">
        <f t="shared" si="0"/>
        <v>141703.5</v>
      </c>
      <c r="H10" s="1">
        <f t="shared" si="0"/>
        <v>139369.70000000001</v>
      </c>
      <c r="I10" s="1">
        <f t="shared" si="0"/>
        <v>668.7</v>
      </c>
      <c r="J10" s="1">
        <f t="shared" si="0"/>
        <v>668.7</v>
      </c>
      <c r="K10" s="1">
        <f t="shared" si="0"/>
        <v>500</v>
      </c>
      <c r="L10" s="1">
        <f t="shared" si="0"/>
        <v>0</v>
      </c>
      <c r="M10" s="1">
        <f>M12+M35+M52</f>
        <v>288002.69999999995</v>
      </c>
      <c r="N10" s="1">
        <f t="shared" si="0"/>
        <v>276552.5</v>
      </c>
      <c r="O10" s="1">
        <f t="shared" si="0"/>
        <v>11450.199999999961</v>
      </c>
      <c r="P10" s="79"/>
      <c r="Q10" s="16" t="s">
        <v>12</v>
      </c>
      <c r="R10" s="16" t="s">
        <v>12</v>
      </c>
      <c r="S10" s="16" t="s">
        <v>12</v>
      </c>
      <c r="T10" s="16" t="s">
        <v>12</v>
      </c>
      <c r="U10" s="21"/>
      <c r="V10" s="21"/>
      <c r="W10" s="21"/>
    </row>
    <row r="11" spans="1:23" s="13" customFormat="1" ht="63" x14ac:dyDescent="0.25">
      <c r="A11" s="16"/>
      <c r="B11" s="17" t="s">
        <v>100</v>
      </c>
      <c r="C11" s="1" t="s">
        <v>12</v>
      </c>
      <c r="D11" s="1" t="s">
        <v>12</v>
      </c>
      <c r="E11" s="1" t="s">
        <v>12</v>
      </c>
      <c r="F11" s="1" t="s">
        <v>12</v>
      </c>
      <c r="G11" s="1" t="s">
        <v>12</v>
      </c>
      <c r="H11" s="1" t="s">
        <v>12</v>
      </c>
      <c r="I11" s="1"/>
      <c r="J11" s="1"/>
      <c r="K11" s="1" t="s">
        <v>12</v>
      </c>
      <c r="L11" s="1" t="s">
        <v>12</v>
      </c>
      <c r="M11" s="1" t="s">
        <v>107</v>
      </c>
      <c r="N11" s="1" t="s">
        <v>107</v>
      </c>
      <c r="O11" s="1"/>
      <c r="P11" s="20"/>
      <c r="Q11" s="16" t="s">
        <v>238</v>
      </c>
      <c r="R11" s="16">
        <v>100</v>
      </c>
      <c r="S11" s="16">
        <v>100</v>
      </c>
      <c r="T11" s="16"/>
      <c r="U11" s="21"/>
      <c r="V11" s="21"/>
    </row>
    <row r="12" spans="1:23" s="23" customFormat="1" ht="97.5" customHeight="1" x14ac:dyDescent="0.25">
      <c r="A12" s="100">
        <v>1</v>
      </c>
      <c r="B12" s="101" t="s">
        <v>15</v>
      </c>
      <c r="C12" s="99">
        <f>C14+C16+C18+C20+C22+C24+C26+C28+C30+C33</f>
        <v>1038.0999999999999</v>
      </c>
      <c r="D12" s="99">
        <f t="shared" ref="D12:L12" si="1">D14+D16+D18+D20+D22+D24+D26+D28+D30+D33</f>
        <v>751.5</v>
      </c>
      <c r="E12" s="99">
        <f t="shared" si="1"/>
        <v>46091.7</v>
      </c>
      <c r="F12" s="99">
        <f t="shared" si="1"/>
        <v>45567.4</v>
      </c>
      <c r="G12" s="175">
        <f t="shared" si="1"/>
        <v>122082.79999999999</v>
      </c>
      <c r="H12" s="175">
        <f t="shared" si="1"/>
        <v>122059.29999999999</v>
      </c>
      <c r="I12" s="99">
        <f t="shared" si="1"/>
        <v>0</v>
      </c>
      <c r="J12" s="99">
        <f t="shared" si="1"/>
        <v>0</v>
      </c>
      <c r="K12" s="99">
        <f t="shared" si="1"/>
        <v>0</v>
      </c>
      <c r="L12" s="99">
        <f t="shared" si="1"/>
        <v>0</v>
      </c>
      <c r="M12" s="99">
        <f>M14+M16+M18+M20+M22+M24+M26+M28+M30+M33</f>
        <v>169212.59999999998</v>
      </c>
      <c r="N12" s="99">
        <f>N14+N16+N18+N20+N22+N24+N26+N28+N30+N33</f>
        <v>168378.2</v>
      </c>
      <c r="O12" s="1">
        <f>M12-N12</f>
        <v>834.39999999996508</v>
      </c>
      <c r="P12" s="18"/>
      <c r="Q12" s="16" t="s">
        <v>12</v>
      </c>
      <c r="R12" s="16" t="s">
        <v>12</v>
      </c>
      <c r="S12" s="16" t="s">
        <v>12</v>
      </c>
      <c r="T12" s="16" t="s">
        <v>12</v>
      </c>
      <c r="U12" s="21"/>
      <c r="V12" s="21"/>
      <c r="W12" s="21"/>
    </row>
    <row r="13" spans="1:23" s="23" customFormat="1" ht="78.75" customHeight="1" x14ac:dyDescent="0.25">
      <c r="A13" s="98"/>
      <c r="B13" s="92" t="s">
        <v>101</v>
      </c>
      <c r="C13" s="93" t="s">
        <v>12</v>
      </c>
      <c r="D13" s="93" t="s">
        <v>12</v>
      </c>
      <c r="E13" s="93" t="s">
        <v>12</v>
      </c>
      <c r="F13" s="93" t="s">
        <v>12</v>
      </c>
      <c r="G13" s="89" t="s">
        <v>12</v>
      </c>
      <c r="H13" s="89" t="s">
        <v>12</v>
      </c>
      <c r="I13" s="93"/>
      <c r="J13" s="93"/>
      <c r="K13" s="93" t="s">
        <v>12</v>
      </c>
      <c r="L13" s="93" t="s">
        <v>12</v>
      </c>
      <c r="M13" s="93" t="s">
        <v>107</v>
      </c>
      <c r="N13" s="93" t="s">
        <v>107</v>
      </c>
      <c r="O13" s="94"/>
      <c r="P13" s="85"/>
      <c r="Q13" s="16" t="s">
        <v>96</v>
      </c>
      <c r="R13" s="16">
        <v>18.5</v>
      </c>
      <c r="S13" s="16">
        <v>18.5</v>
      </c>
      <c r="T13" s="16"/>
      <c r="U13" s="21"/>
    </row>
    <row r="14" spans="1:23" s="13" customFormat="1" ht="93" customHeight="1" x14ac:dyDescent="0.25">
      <c r="A14" s="102" t="s">
        <v>44</v>
      </c>
      <c r="B14" s="92" t="s">
        <v>16</v>
      </c>
      <c r="C14" s="93">
        <f>C15</f>
        <v>0</v>
      </c>
      <c r="D14" s="93">
        <f t="shared" ref="D14:N14" si="2">D15</f>
        <v>0</v>
      </c>
      <c r="E14" s="93">
        <f t="shared" si="2"/>
        <v>5838</v>
      </c>
      <c r="F14" s="93">
        <f t="shared" si="2"/>
        <v>5594.4</v>
      </c>
      <c r="G14" s="89">
        <f t="shared" si="2"/>
        <v>0</v>
      </c>
      <c r="H14" s="89">
        <f t="shared" si="2"/>
        <v>0</v>
      </c>
      <c r="I14" s="93"/>
      <c r="J14" s="93"/>
      <c r="K14" s="93">
        <f t="shared" si="2"/>
        <v>0</v>
      </c>
      <c r="L14" s="93">
        <f t="shared" si="2"/>
        <v>0</v>
      </c>
      <c r="M14" s="93">
        <f>M15</f>
        <v>5838</v>
      </c>
      <c r="N14" s="93">
        <f t="shared" si="2"/>
        <v>5594.4</v>
      </c>
      <c r="O14" s="94">
        <f>M14-N14</f>
        <v>243.60000000000036</v>
      </c>
      <c r="P14" s="9"/>
      <c r="Q14" s="81" t="s">
        <v>75</v>
      </c>
      <c r="R14" s="81">
        <v>4</v>
      </c>
      <c r="S14" s="81">
        <v>4</v>
      </c>
      <c r="T14" s="81"/>
      <c r="U14" s="21"/>
      <c r="V14" s="21">
        <f>D14+F14+H14+L14</f>
        <v>5594.4</v>
      </c>
      <c r="W14" s="21">
        <f>N14-V14</f>
        <v>0</v>
      </c>
    </row>
    <row r="15" spans="1:23" s="13" customFormat="1" ht="93" customHeight="1" x14ac:dyDescent="0.25">
      <c r="A15" s="102" t="s">
        <v>45</v>
      </c>
      <c r="B15" s="92" t="s">
        <v>185</v>
      </c>
      <c r="C15" s="93">
        <v>0</v>
      </c>
      <c r="D15" s="93">
        <v>0</v>
      </c>
      <c r="E15" s="93">
        <v>5838</v>
      </c>
      <c r="F15" s="93">
        <v>5594.4</v>
      </c>
      <c r="G15" s="89">
        <v>0</v>
      </c>
      <c r="H15" s="89">
        <v>0</v>
      </c>
      <c r="I15" s="93"/>
      <c r="J15" s="93"/>
      <c r="K15" s="93">
        <v>0</v>
      </c>
      <c r="L15" s="93">
        <v>0</v>
      </c>
      <c r="M15" s="93">
        <f>C15+E15+G15</f>
        <v>5838</v>
      </c>
      <c r="N15" s="93">
        <f>H15+F15+D15</f>
        <v>5594.4</v>
      </c>
      <c r="O15" s="94">
        <f t="shared" ref="O15:O60" si="3">M15-N15</f>
        <v>243.60000000000036</v>
      </c>
      <c r="P15" s="85" t="s">
        <v>271</v>
      </c>
      <c r="Q15" s="81" t="s">
        <v>75</v>
      </c>
      <c r="R15" s="81">
        <v>4</v>
      </c>
      <c r="S15" s="81">
        <v>4</v>
      </c>
      <c r="T15" s="81"/>
      <c r="U15" s="21"/>
    </row>
    <row r="16" spans="1:23" s="13" customFormat="1" ht="58.5" customHeight="1" x14ac:dyDescent="0.25">
      <c r="A16" s="103" t="s">
        <v>60</v>
      </c>
      <c r="B16" s="92" t="s">
        <v>35</v>
      </c>
      <c r="C16" s="93">
        <f>C17</f>
        <v>0</v>
      </c>
      <c r="D16" s="93">
        <f t="shared" ref="D16:N16" si="4">D17</f>
        <v>0</v>
      </c>
      <c r="E16" s="93">
        <f t="shared" si="4"/>
        <v>40041.1</v>
      </c>
      <c r="F16" s="93">
        <f t="shared" si="4"/>
        <v>39819.1</v>
      </c>
      <c r="G16" s="89">
        <f t="shared" si="4"/>
        <v>0</v>
      </c>
      <c r="H16" s="89">
        <f t="shared" si="4"/>
        <v>0</v>
      </c>
      <c r="I16" s="93"/>
      <c r="J16" s="93"/>
      <c r="K16" s="93">
        <f t="shared" si="4"/>
        <v>0</v>
      </c>
      <c r="L16" s="93">
        <f t="shared" si="4"/>
        <v>0</v>
      </c>
      <c r="M16" s="93">
        <f t="shared" si="4"/>
        <v>40041.1</v>
      </c>
      <c r="N16" s="93">
        <f t="shared" si="4"/>
        <v>39819.1</v>
      </c>
      <c r="O16" s="94">
        <f t="shared" si="3"/>
        <v>222</v>
      </c>
      <c r="P16" s="85"/>
      <c r="Q16" s="81" t="s">
        <v>76</v>
      </c>
      <c r="R16" s="81">
        <v>20</v>
      </c>
      <c r="S16" s="81">
        <v>20</v>
      </c>
      <c r="T16" s="81"/>
      <c r="U16" s="21"/>
      <c r="V16" s="21">
        <f>D16+F16+H16+L16</f>
        <v>39819.1</v>
      </c>
      <c r="W16" s="21">
        <f>N16-V16</f>
        <v>0</v>
      </c>
    </row>
    <row r="17" spans="1:23" s="13" customFormat="1" ht="123" customHeight="1" x14ac:dyDescent="0.25">
      <c r="A17" s="103" t="s">
        <v>61</v>
      </c>
      <c r="B17" s="92" t="s">
        <v>184</v>
      </c>
      <c r="C17" s="93">
        <v>0</v>
      </c>
      <c r="D17" s="93">
        <v>0</v>
      </c>
      <c r="E17" s="93">
        <v>40041.1</v>
      </c>
      <c r="F17" s="93">
        <v>39819.1</v>
      </c>
      <c r="G17" s="89">
        <v>0</v>
      </c>
      <c r="H17" s="89">
        <v>0</v>
      </c>
      <c r="I17" s="93"/>
      <c r="J17" s="93"/>
      <c r="K17" s="93">
        <f>K18</f>
        <v>0</v>
      </c>
      <c r="L17" s="93">
        <v>0</v>
      </c>
      <c r="M17" s="93">
        <f>C17+E17+G17</f>
        <v>40041.1</v>
      </c>
      <c r="N17" s="93">
        <f>D17+F17+H17</f>
        <v>39819.1</v>
      </c>
      <c r="O17" s="94">
        <f t="shared" si="3"/>
        <v>222</v>
      </c>
      <c r="P17" s="85" t="s">
        <v>272</v>
      </c>
      <c r="Q17" s="81" t="s">
        <v>76</v>
      </c>
      <c r="R17" s="81">
        <v>20</v>
      </c>
      <c r="S17" s="81">
        <v>20</v>
      </c>
      <c r="T17" s="81"/>
      <c r="U17" s="21"/>
    </row>
    <row r="18" spans="1:23" s="13" customFormat="1" ht="114" customHeight="1" x14ac:dyDescent="0.25">
      <c r="A18" s="95" t="s">
        <v>62</v>
      </c>
      <c r="B18" s="92" t="s">
        <v>18</v>
      </c>
      <c r="C18" s="93">
        <f>C19</f>
        <v>651.5</v>
      </c>
      <c r="D18" s="93">
        <f t="shared" ref="D18:O18" si="5">D19</f>
        <v>651.5</v>
      </c>
      <c r="E18" s="93">
        <f t="shared" si="5"/>
        <v>133.4</v>
      </c>
      <c r="F18" s="93">
        <f t="shared" si="5"/>
        <v>133.4</v>
      </c>
      <c r="G18" s="89">
        <f t="shared" si="5"/>
        <v>4239.7</v>
      </c>
      <c r="H18" s="89">
        <f t="shared" si="5"/>
        <v>4234.3999999999996</v>
      </c>
      <c r="I18" s="93">
        <f t="shared" si="5"/>
        <v>0</v>
      </c>
      <c r="J18" s="93">
        <f t="shared" si="5"/>
        <v>0</v>
      </c>
      <c r="K18" s="93">
        <f t="shared" si="5"/>
        <v>0</v>
      </c>
      <c r="L18" s="93">
        <f t="shared" si="5"/>
        <v>0</v>
      </c>
      <c r="M18" s="93">
        <f t="shared" si="5"/>
        <v>5024.5999999999995</v>
      </c>
      <c r="N18" s="93">
        <f t="shared" si="5"/>
        <v>5019.2999999999993</v>
      </c>
      <c r="O18" s="93">
        <f t="shared" si="5"/>
        <v>5.3000000000001819</v>
      </c>
      <c r="P18" s="85"/>
      <c r="Q18" s="81" t="s">
        <v>239</v>
      </c>
      <c r="R18" s="81">
        <v>11400</v>
      </c>
      <c r="S18" s="81">
        <v>5000</v>
      </c>
      <c r="T18" s="81" t="s">
        <v>269</v>
      </c>
      <c r="U18" s="21"/>
      <c r="V18" s="21">
        <f>D18+F18+H18+L18</f>
        <v>5019.2999999999993</v>
      </c>
      <c r="W18" s="21">
        <f>N18-V18</f>
        <v>0</v>
      </c>
    </row>
    <row r="19" spans="1:23" s="13" customFormat="1" ht="108.75" customHeight="1" x14ac:dyDescent="0.25">
      <c r="A19" s="95" t="s">
        <v>207</v>
      </c>
      <c r="B19" s="92" t="s">
        <v>186</v>
      </c>
      <c r="C19" s="93">
        <v>651.5</v>
      </c>
      <c r="D19" s="93">
        <v>651.5</v>
      </c>
      <c r="E19" s="93">
        <v>133.4</v>
      </c>
      <c r="F19" s="93">
        <v>133.4</v>
      </c>
      <c r="G19" s="89">
        <v>4239.7</v>
      </c>
      <c r="H19" s="89">
        <v>4234.3999999999996</v>
      </c>
      <c r="I19" s="93"/>
      <c r="J19" s="93"/>
      <c r="K19" s="93">
        <v>0</v>
      </c>
      <c r="L19" s="93">
        <v>0</v>
      </c>
      <c r="M19" s="93">
        <f>C19+E19+G19</f>
        <v>5024.5999999999995</v>
      </c>
      <c r="N19" s="93">
        <f>H19+F19+D19</f>
        <v>5019.2999999999993</v>
      </c>
      <c r="O19" s="94">
        <f t="shared" si="3"/>
        <v>5.3000000000001819</v>
      </c>
      <c r="P19" s="76" t="s">
        <v>276</v>
      </c>
      <c r="Q19" s="81" t="s">
        <v>152</v>
      </c>
      <c r="R19" s="81">
        <v>13500</v>
      </c>
      <c r="S19" s="81">
        <v>5000</v>
      </c>
      <c r="T19" s="81" t="s">
        <v>269</v>
      </c>
      <c r="U19" s="21"/>
    </row>
    <row r="20" spans="1:23" s="13" customFormat="1" ht="126.75" customHeight="1" x14ac:dyDescent="0.25">
      <c r="A20" s="95" t="s">
        <v>63</v>
      </c>
      <c r="B20" s="92" t="s">
        <v>187</v>
      </c>
      <c r="C20" s="93">
        <f>C21</f>
        <v>0</v>
      </c>
      <c r="D20" s="93">
        <f t="shared" ref="D20:N20" si="6">D21</f>
        <v>0</v>
      </c>
      <c r="E20" s="93">
        <f t="shared" si="6"/>
        <v>0</v>
      </c>
      <c r="F20" s="93">
        <f t="shared" si="6"/>
        <v>0</v>
      </c>
      <c r="G20" s="89">
        <f t="shared" si="6"/>
        <v>57919.199999999997</v>
      </c>
      <c r="H20" s="89">
        <f t="shared" si="6"/>
        <v>57919.199999999997</v>
      </c>
      <c r="I20" s="93"/>
      <c r="J20" s="93"/>
      <c r="K20" s="93">
        <f t="shared" si="6"/>
        <v>0</v>
      </c>
      <c r="L20" s="96">
        <f t="shared" si="6"/>
        <v>0</v>
      </c>
      <c r="M20" s="96">
        <f t="shared" si="6"/>
        <v>57919.199999999997</v>
      </c>
      <c r="N20" s="96">
        <f t="shared" si="6"/>
        <v>57919.199999999997</v>
      </c>
      <c r="O20" s="104">
        <f>M20-N20</f>
        <v>0</v>
      </c>
      <c r="P20" s="84"/>
      <c r="Q20" s="81" t="s">
        <v>241</v>
      </c>
      <c r="R20" s="81">
        <v>11</v>
      </c>
      <c r="S20" s="81">
        <v>12</v>
      </c>
      <c r="T20" s="81"/>
      <c r="U20" s="21"/>
    </row>
    <row r="21" spans="1:23" s="13" customFormat="1" ht="120.75" customHeight="1" x14ac:dyDescent="0.25">
      <c r="A21" s="95" t="s">
        <v>206</v>
      </c>
      <c r="B21" s="92" t="s">
        <v>188</v>
      </c>
      <c r="C21" s="93">
        <v>0</v>
      </c>
      <c r="D21" s="93">
        <v>0</v>
      </c>
      <c r="E21" s="93">
        <v>0</v>
      </c>
      <c r="F21" s="93">
        <v>0</v>
      </c>
      <c r="G21" s="89">
        <v>57919.199999999997</v>
      </c>
      <c r="H21" s="89">
        <v>57919.199999999997</v>
      </c>
      <c r="I21" s="93"/>
      <c r="J21" s="93"/>
      <c r="K21" s="93">
        <v>0</v>
      </c>
      <c r="L21" s="93">
        <v>0</v>
      </c>
      <c r="M21" s="96">
        <f>C21+E21+G21</f>
        <v>57919.199999999997</v>
      </c>
      <c r="N21" s="93">
        <f>H21+F21+D21</f>
        <v>57919.199999999997</v>
      </c>
      <c r="O21" s="94">
        <f t="shared" si="3"/>
        <v>0</v>
      </c>
      <c r="P21" s="85"/>
      <c r="Q21" s="81" t="s">
        <v>240</v>
      </c>
      <c r="R21" s="81">
        <v>11</v>
      </c>
      <c r="S21" s="81">
        <v>12</v>
      </c>
      <c r="T21" s="77" t="s">
        <v>267</v>
      </c>
      <c r="U21" s="21"/>
    </row>
    <row r="22" spans="1:23" s="13" customFormat="1" ht="125.25" customHeight="1" x14ac:dyDescent="0.25">
      <c r="A22" s="95" t="s">
        <v>64</v>
      </c>
      <c r="B22" s="92" t="s">
        <v>189</v>
      </c>
      <c r="C22" s="93">
        <f>C23</f>
        <v>286.60000000000002</v>
      </c>
      <c r="D22" s="93">
        <f t="shared" ref="D22:M22" si="7">D23</f>
        <v>0</v>
      </c>
      <c r="E22" s="93">
        <f t="shared" si="7"/>
        <v>58.7</v>
      </c>
      <c r="F22" s="93">
        <f t="shared" si="7"/>
        <v>0</v>
      </c>
      <c r="G22" s="89">
        <f t="shared" si="7"/>
        <v>25282</v>
      </c>
      <c r="H22" s="89">
        <f t="shared" si="7"/>
        <v>25263.8</v>
      </c>
      <c r="I22" s="93"/>
      <c r="J22" s="93"/>
      <c r="K22" s="93">
        <f t="shared" si="7"/>
        <v>0</v>
      </c>
      <c r="L22" s="93">
        <f t="shared" si="7"/>
        <v>0</v>
      </c>
      <c r="M22" s="93">
        <f t="shared" si="7"/>
        <v>25627.3</v>
      </c>
      <c r="N22" s="93">
        <f>H22+F22+D22</f>
        <v>25263.8</v>
      </c>
      <c r="O22" s="94">
        <f t="shared" si="3"/>
        <v>363.5</v>
      </c>
      <c r="P22" s="87" t="s">
        <v>282</v>
      </c>
      <c r="Q22" s="81" t="s">
        <v>242</v>
      </c>
      <c r="R22" s="81">
        <v>1523</v>
      </c>
      <c r="S22" s="81">
        <v>1523</v>
      </c>
      <c r="T22" s="81"/>
      <c r="U22" s="21"/>
      <c r="V22" s="21">
        <f>D22+F22+H22+L22</f>
        <v>25263.8</v>
      </c>
      <c r="W22" s="21">
        <f>N22-V22</f>
        <v>0</v>
      </c>
    </row>
    <row r="23" spans="1:23" s="13" customFormat="1" ht="126" customHeight="1" x14ac:dyDescent="0.25">
      <c r="A23" s="95" t="s">
        <v>205</v>
      </c>
      <c r="B23" s="92" t="s">
        <v>270</v>
      </c>
      <c r="C23" s="93">
        <v>286.60000000000002</v>
      </c>
      <c r="D23" s="93">
        <v>0</v>
      </c>
      <c r="E23" s="93">
        <v>58.7</v>
      </c>
      <c r="F23" s="93">
        <v>0</v>
      </c>
      <c r="G23" s="89">
        <f>25263.8+18.2</f>
        <v>25282</v>
      </c>
      <c r="H23" s="89">
        <v>25263.8</v>
      </c>
      <c r="I23" s="93"/>
      <c r="J23" s="93"/>
      <c r="K23" s="93">
        <v>0</v>
      </c>
      <c r="L23" s="93">
        <v>0</v>
      </c>
      <c r="M23" s="93">
        <f>C23+E23+G23</f>
        <v>25627.3</v>
      </c>
      <c r="N23" s="93">
        <f>H23+F23+D23</f>
        <v>25263.8</v>
      </c>
      <c r="O23" s="94">
        <f t="shared" si="3"/>
        <v>363.5</v>
      </c>
      <c r="P23" s="85"/>
      <c r="Q23" s="81" t="s">
        <v>242</v>
      </c>
      <c r="R23" s="81">
        <v>1523</v>
      </c>
      <c r="S23" s="81">
        <v>1523</v>
      </c>
      <c r="T23" s="81"/>
      <c r="U23" s="21"/>
    </row>
    <row r="24" spans="1:23" s="13" customFormat="1" ht="78.75" x14ac:dyDescent="0.25">
      <c r="A24" s="95" t="s">
        <v>65</v>
      </c>
      <c r="B24" s="92" t="s">
        <v>190</v>
      </c>
      <c r="C24" s="93">
        <f>C25</f>
        <v>0</v>
      </c>
      <c r="D24" s="93">
        <f t="shared" ref="D24:N24" si="8">D25</f>
        <v>0</v>
      </c>
      <c r="E24" s="93">
        <f t="shared" si="8"/>
        <v>0</v>
      </c>
      <c r="F24" s="93">
        <f t="shared" si="8"/>
        <v>0</v>
      </c>
      <c r="G24" s="89">
        <f t="shared" si="8"/>
        <v>32980.199999999997</v>
      </c>
      <c r="H24" s="89">
        <f t="shared" si="8"/>
        <v>32980.199999999997</v>
      </c>
      <c r="I24" s="93"/>
      <c r="J24" s="93"/>
      <c r="K24" s="93">
        <f t="shared" si="8"/>
        <v>0</v>
      </c>
      <c r="L24" s="93">
        <f t="shared" si="8"/>
        <v>0</v>
      </c>
      <c r="M24" s="93">
        <f t="shared" si="8"/>
        <v>32980.199999999997</v>
      </c>
      <c r="N24" s="93">
        <f t="shared" si="8"/>
        <v>32980.199999999997</v>
      </c>
      <c r="O24" s="94">
        <f t="shared" si="3"/>
        <v>0</v>
      </c>
      <c r="P24" s="85"/>
      <c r="Q24" s="81" t="s">
        <v>79</v>
      </c>
      <c r="R24" s="81">
        <v>1024</v>
      </c>
      <c r="S24" s="81">
        <v>1092</v>
      </c>
      <c r="T24" s="81" t="s">
        <v>268</v>
      </c>
      <c r="U24" s="21"/>
      <c r="V24" s="21">
        <f>D24+F24+H24+L24</f>
        <v>32980.199999999997</v>
      </c>
      <c r="W24" s="21">
        <f>N24-V24</f>
        <v>0</v>
      </c>
    </row>
    <row r="25" spans="1:23" s="13" customFormat="1" ht="70.5" customHeight="1" x14ac:dyDescent="0.25">
      <c r="A25" s="95" t="s">
        <v>204</v>
      </c>
      <c r="B25" s="92" t="s">
        <v>191</v>
      </c>
      <c r="C25" s="93">
        <v>0</v>
      </c>
      <c r="D25" s="93">
        <v>0</v>
      </c>
      <c r="E25" s="93">
        <v>0</v>
      </c>
      <c r="F25" s="93">
        <v>0</v>
      </c>
      <c r="G25" s="89">
        <v>32980.199999999997</v>
      </c>
      <c r="H25" s="89">
        <v>32980.199999999997</v>
      </c>
      <c r="I25" s="93"/>
      <c r="J25" s="93"/>
      <c r="K25" s="93">
        <v>0</v>
      </c>
      <c r="L25" s="93">
        <v>0</v>
      </c>
      <c r="M25" s="93">
        <f>C25+E25+G25</f>
        <v>32980.199999999997</v>
      </c>
      <c r="N25" s="93">
        <f>H25+F25+D25</f>
        <v>32980.199999999997</v>
      </c>
      <c r="O25" s="94">
        <f t="shared" si="3"/>
        <v>0</v>
      </c>
      <c r="P25" s="85"/>
      <c r="Q25" s="81" t="s">
        <v>79</v>
      </c>
      <c r="R25" s="81">
        <v>1024</v>
      </c>
      <c r="S25" s="81">
        <v>1092</v>
      </c>
      <c r="T25" s="81"/>
      <c r="U25" s="21"/>
    </row>
    <row r="26" spans="1:23" s="13" customFormat="1" ht="104.25" customHeight="1" x14ac:dyDescent="0.25">
      <c r="A26" s="95" t="s">
        <v>66</v>
      </c>
      <c r="B26" s="92" t="s">
        <v>192</v>
      </c>
      <c r="C26" s="93">
        <f>C27</f>
        <v>0</v>
      </c>
      <c r="D26" s="93">
        <f t="shared" ref="D26:N26" si="9">D27</f>
        <v>0</v>
      </c>
      <c r="E26" s="93">
        <f t="shared" si="9"/>
        <v>0</v>
      </c>
      <c r="F26" s="93">
        <f t="shared" si="9"/>
        <v>0</v>
      </c>
      <c r="G26" s="89">
        <f t="shared" si="9"/>
        <v>1136.7</v>
      </c>
      <c r="H26" s="89">
        <f t="shared" si="9"/>
        <v>1136.7</v>
      </c>
      <c r="I26" s="93"/>
      <c r="J26" s="93"/>
      <c r="K26" s="93">
        <f t="shared" si="9"/>
        <v>0</v>
      </c>
      <c r="L26" s="93">
        <f t="shared" si="9"/>
        <v>0</v>
      </c>
      <c r="M26" s="93">
        <f t="shared" si="9"/>
        <v>1136.7</v>
      </c>
      <c r="N26" s="93">
        <f t="shared" si="9"/>
        <v>1136.7</v>
      </c>
      <c r="O26" s="94">
        <f t="shared" si="3"/>
        <v>0</v>
      </c>
      <c r="P26" s="85"/>
      <c r="Q26" s="81" t="s">
        <v>243</v>
      </c>
      <c r="R26" s="81">
        <v>4</v>
      </c>
      <c r="S26" s="81">
        <v>4</v>
      </c>
      <c r="T26" s="81"/>
      <c r="U26" s="21"/>
      <c r="V26" s="21">
        <f>D26+F26+H26+L26</f>
        <v>1136.7</v>
      </c>
      <c r="W26" s="21">
        <f>N26-V26</f>
        <v>0</v>
      </c>
    </row>
    <row r="27" spans="1:23" s="13" customFormat="1" ht="94.5" x14ac:dyDescent="0.25">
      <c r="A27" s="95" t="s">
        <v>203</v>
      </c>
      <c r="B27" s="92" t="s">
        <v>73</v>
      </c>
      <c r="C27" s="93">
        <v>0</v>
      </c>
      <c r="D27" s="93">
        <v>0</v>
      </c>
      <c r="E27" s="93">
        <v>0</v>
      </c>
      <c r="F27" s="93">
        <v>0</v>
      </c>
      <c r="G27" s="89">
        <v>1136.7</v>
      </c>
      <c r="H27" s="89">
        <v>1136.7</v>
      </c>
      <c r="I27" s="93"/>
      <c r="J27" s="93"/>
      <c r="K27" s="93">
        <v>0</v>
      </c>
      <c r="L27" s="93">
        <v>0</v>
      </c>
      <c r="M27" s="93">
        <f>C27+E27+G27</f>
        <v>1136.7</v>
      </c>
      <c r="N27" s="93">
        <f>H27+F27+D27</f>
        <v>1136.7</v>
      </c>
      <c r="O27" s="94">
        <f>M27-N27</f>
        <v>0</v>
      </c>
      <c r="P27" s="85"/>
      <c r="Q27" s="81" t="s">
        <v>243</v>
      </c>
      <c r="R27" s="81">
        <v>4</v>
      </c>
      <c r="S27" s="81">
        <v>4</v>
      </c>
      <c r="T27" s="81"/>
      <c r="U27" s="21"/>
    </row>
    <row r="28" spans="1:23" s="13" customFormat="1" ht="75" customHeight="1" x14ac:dyDescent="0.25">
      <c r="A28" s="95" t="s">
        <v>67</v>
      </c>
      <c r="B28" s="92" t="s">
        <v>193</v>
      </c>
      <c r="C28" s="93">
        <f>C29</f>
        <v>0</v>
      </c>
      <c r="D28" s="93">
        <f t="shared" ref="D28:N28" si="10">D29</f>
        <v>0</v>
      </c>
      <c r="E28" s="93">
        <f t="shared" si="10"/>
        <v>0</v>
      </c>
      <c r="F28" s="93">
        <f>F29</f>
        <v>0</v>
      </c>
      <c r="G28" s="89">
        <f>G29</f>
        <v>0</v>
      </c>
      <c r="H28" s="89">
        <f t="shared" si="10"/>
        <v>0</v>
      </c>
      <c r="I28" s="93"/>
      <c r="J28" s="93"/>
      <c r="K28" s="93">
        <f t="shared" si="10"/>
        <v>0</v>
      </c>
      <c r="L28" s="93">
        <f t="shared" si="10"/>
        <v>0</v>
      </c>
      <c r="M28" s="93">
        <f t="shared" si="10"/>
        <v>0</v>
      </c>
      <c r="N28" s="93">
        <f t="shared" si="10"/>
        <v>0</v>
      </c>
      <c r="O28" s="94">
        <f t="shared" si="3"/>
        <v>0</v>
      </c>
      <c r="P28" s="85"/>
      <c r="Q28" s="81" t="s">
        <v>244</v>
      </c>
      <c r="R28" s="81">
        <v>0</v>
      </c>
      <c r="S28" s="81">
        <v>0</v>
      </c>
      <c r="T28" s="81"/>
      <c r="U28" s="21"/>
      <c r="V28" s="21">
        <f>D28+F28+H28+L28</f>
        <v>0</v>
      </c>
      <c r="W28" s="21">
        <f>N28-V28</f>
        <v>0</v>
      </c>
    </row>
    <row r="29" spans="1:23" s="13" customFormat="1" ht="78.75" customHeight="1" x14ac:dyDescent="0.25">
      <c r="A29" s="95" t="s">
        <v>68</v>
      </c>
      <c r="B29" s="92" t="s">
        <v>194</v>
      </c>
      <c r="C29" s="93">
        <v>0</v>
      </c>
      <c r="D29" s="93">
        <v>0</v>
      </c>
      <c r="E29" s="93">
        <v>0</v>
      </c>
      <c r="F29" s="93">
        <v>0</v>
      </c>
      <c r="G29" s="89">
        <v>0</v>
      </c>
      <c r="H29" s="89">
        <v>0</v>
      </c>
      <c r="I29" s="93"/>
      <c r="J29" s="93"/>
      <c r="K29" s="93">
        <v>0</v>
      </c>
      <c r="L29" s="93">
        <v>0</v>
      </c>
      <c r="M29" s="93">
        <f>C29+E29+G29</f>
        <v>0</v>
      </c>
      <c r="N29" s="93">
        <f>H29+F29+D29</f>
        <v>0</v>
      </c>
      <c r="O29" s="94">
        <f t="shared" si="3"/>
        <v>0</v>
      </c>
      <c r="P29" s="85"/>
      <c r="Q29" s="81" t="s">
        <v>244</v>
      </c>
      <c r="R29" s="81">
        <v>0</v>
      </c>
      <c r="S29" s="81">
        <v>0</v>
      </c>
      <c r="T29" s="81"/>
      <c r="U29" s="21"/>
    </row>
    <row r="30" spans="1:23" s="13" customFormat="1" ht="71.25" customHeight="1" x14ac:dyDescent="0.25">
      <c r="A30" s="95" t="s">
        <v>69</v>
      </c>
      <c r="B30" s="92" t="s">
        <v>195</v>
      </c>
      <c r="C30" s="93">
        <f>C31+C32</f>
        <v>0</v>
      </c>
      <c r="D30" s="93">
        <f t="shared" ref="D30:N30" si="11">D31+D32</f>
        <v>0</v>
      </c>
      <c r="E30" s="93">
        <f t="shared" si="11"/>
        <v>0</v>
      </c>
      <c r="F30" s="93">
        <f t="shared" si="11"/>
        <v>0</v>
      </c>
      <c r="G30" s="89">
        <f t="shared" si="11"/>
        <v>525</v>
      </c>
      <c r="H30" s="89">
        <f t="shared" si="11"/>
        <v>525</v>
      </c>
      <c r="I30" s="93">
        <f t="shared" si="11"/>
        <v>0</v>
      </c>
      <c r="J30" s="93">
        <f t="shared" si="11"/>
        <v>0</v>
      </c>
      <c r="K30" s="93">
        <f t="shared" si="11"/>
        <v>0</v>
      </c>
      <c r="L30" s="93">
        <f t="shared" si="11"/>
        <v>0</v>
      </c>
      <c r="M30" s="93">
        <f t="shared" si="11"/>
        <v>525</v>
      </c>
      <c r="N30" s="93">
        <f t="shared" si="11"/>
        <v>525</v>
      </c>
      <c r="O30" s="94">
        <f t="shared" si="3"/>
        <v>0</v>
      </c>
      <c r="P30" s="85"/>
      <c r="Q30" s="81" t="s">
        <v>82</v>
      </c>
      <c r="R30" s="81">
        <v>112</v>
      </c>
      <c r="S30" s="81">
        <v>9</v>
      </c>
      <c r="T30" s="81"/>
      <c r="U30" s="21"/>
      <c r="V30" s="21">
        <f>D30+F30+H30+L30</f>
        <v>525</v>
      </c>
      <c r="W30" s="21">
        <f>N30-V30</f>
        <v>0</v>
      </c>
    </row>
    <row r="31" spans="1:23" s="13" customFormat="1" ht="126.75" customHeight="1" x14ac:dyDescent="0.25">
      <c r="A31" s="95" t="s">
        <v>70</v>
      </c>
      <c r="B31" s="92" t="s">
        <v>197</v>
      </c>
      <c r="C31" s="93">
        <v>0</v>
      </c>
      <c r="D31" s="93">
        <v>0</v>
      </c>
      <c r="E31" s="93">
        <v>0</v>
      </c>
      <c r="F31" s="93">
        <v>0</v>
      </c>
      <c r="G31" s="89">
        <v>525</v>
      </c>
      <c r="H31" s="89">
        <v>525</v>
      </c>
      <c r="I31" s="93"/>
      <c r="J31" s="93"/>
      <c r="K31" s="93">
        <v>0</v>
      </c>
      <c r="L31" s="93">
        <v>0</v>
      </c>
      <c r="M31" s="93">
        <f>C31+E31+G31</f>
        <v>525</v>
      </c>
      <c r="N31" s="93">
        <f>H31+F31+D31</f>
        <v>525</v>
      </c>
      <c r="O31" s="94">
        <f t="shared" si="3"/>
        <v>0</v>
      </c>
      <c r="P31" s="85"/>
      <c r="Q31" s="81" t="s">
        <v>82</v>
      </c>
      <c r="R31" s="81">
        <v>12</v>
      </c>
      <c r="S31" s="81">
        <v>9</v>
      </c>
      <c r="T31" s="81" t="s">
        <v>269</v>
      </c>
      <c r="U31" s="21"/>
    </row>
    <row r="32" spans="1:23" s="13" customFormat="1" ht="93.75" customHeight="1" x14ac:dyDescent="0.25">
      <c r="A32" s="95" t="s">
        <v>201</v>
      </c>
      <c r="B32" s="92" t="s">
        <v>196</v>
      </c>
      <c r="C32" s="93">
        <v>0</v>
      </c>
      <c r="D32" s="93">
        <v>0</v>
      </c>
      <c r="E32" s="93">
        <v>0</v>
      </c>
      <c r="F32" s="93">
        <v>0</v>
      </c>
      <c r="G32" s="89">
        <v>0</v>
      </c>
      <c r="H32" s="89">
        <v>0</v>
      </c>
      <c r="I32" s="93">
        <v>0</v>
      </c>
      <c r="J32" s="93">
        <v>0</v>
      </c>
      <c r="K32" s="93">
        <v>0</v>
      </c>
      <c r="L32" s="93">
        <v>0</v>
      </c>
      <c r="M32" s="93">
        <f>C32+E32+G32</f>
        <v>0</v>
      </c>
      <c r="N32" s="93">
        <f>H32+F32+D32</f>
        <v>0</v>
      </c>
      <c r="O32" s="94">
        <f t="shared" si="3"/>
        <v>0</v>
      </c>
      <c r="P32" s="85"/>
      <c r="Q32" s="81" t="s">
        <v>82</v>
      </c>
      <c r="R32" s="81">
        <v>0</v>
      </c>
      <c r="S32" s="81">
        <v>0</v>
      </c>
      <c r="T32" s="81"/>
      <c r="U32" s="21"/>
    </row>
    <row r="33" spans="1:23" s="13" customFormat="1" ht="64.5" customHeight="1" x14ac:dyDescent="0.25">
      <c r="A33" s="95" t="s">
        <v>199</v>
      </c>
      <c r="B33" s="92" t="s">
        <v>198</v>
      </c>
      <c r="C33" s="93">
        <f>C34</f>
        <v>100</v>
      </c>
      <c r="D33" s="93">
        <f t="shared" ref="D33:H33" si="12">D34</f>
        <v>100</v>
      </c>
      <c r="E33" s="93">
        <f t="shared" si="12"/>
        <v>20.5</v>
      </c>
      <c r="F33" s="93">
        <f t="shared" si="12"/>
        <v>20.5</v>
      </c>
      <c r="G33" s="89">
        <f t="shared" si="12"/>
        <v>0</v>
      </c>
      <c r="H33" s="89">
        <f t="shared" si="12"/>
        <v>0</v>
      </c>
      <c r="I33" s="93">
        <f t="shared" ref="I33" si="13">I34</f>
        <v>0</v>
      </c>
      <c r="J33" s="93">
        <f t="shared" ref="J33" si="14">J34</f>
        <v>0</v>
      </c>
      <c r="K33" s="93">
        <f t="shared" ref="K33" si="15">K34</f>
        <v>0</v>
      </c>
      <c r="L33" s="93">
        <f t="shared" ref="L33" si="16">L34</f>
        <v>0</v>
      </c>
      <c r="M33" s="93">
        <f>M34</f>
        <v>120.5</v>
      </c>
      <c r="N33" s="93">
        <f>N34</f>
        <v>120.5</v>
      </c>
      <c r="O33" s="93">
        <f>O34</f>
        <v>0</v>
      </c>
      <c r="P33" s="85"/>
      <c r="Q33" s="81" t="s">
        <v>245</v>
      </c>
      <c r="R33" s="81">
        <v>0</v>
      </c>
      <c r="S33" s="81">
        <v>0</v>
      </c>
      <c r="T33" s="81"/>
      <c r="U33" s="21"/>
    </row>
    <row r="34" spans="1:23" s="13" customFormat="1" ht="53.25" customHeight="1" x14ac:dyDescent="0.25">
      <c r="A34" s="95" t="s">
        <v>202</v>
      </c>
      <c r="B34" s="92" t="s">
        <v>200</v>
      </c>
      <c r="C34" s="93">
        <v>100</v>
      </c>
      <c r="D34" s="93">
        <v>100</v>
      </c>
      <c r="E34" s="93">
        <v>20.5</v>
      </c>
      <c r="F34" s="93">
        <v>20.5</v>
      </c>
      <c r="G34" s="89">
        <v>0</v>
      </c>
      <c r="H34" s="89">
        <v>0</v>
      </c>
      <c r="I34" s="93">
        <v>0</v>
      </c>
      <c r="J34" s="93">
        <v>0</v>
      </c>
      <c r="K34" s="93">
        <v>0</v>
      </c>
      <c r="L34" s="93">
        <v>0</v>
      </c>
      <c r="M34" s="93">
        <f t="shared" ref="M34" si="17">C34+E34+G34</f>
        <v>120.5</v>
      </c>
      <c r="N34" s="93">
        <f t="shared" ref="N34" si="18">H34+F34+D34</f>
        <v>120.5</v>
      </c>
      <c r="O34" s="94">
        <f t="shared" si="3"/>
        <v>0</v>
      </c>
      <c r="P34" s="85"/>
      <c r="Q34" s="81" t="s">
        <v>245</v>
      </c>
      <c r="R34" s="81">
        <v>0</v>
      </c>
      <c r="S34" s="81">
        <v>0</v>
      </c>
      <c r="T34" s="81"/>
      <c r="U34" s="21"/>
    </row>
    <row r="35" spans="1:23" s="23" customFormat="1" ht="77.25" customHeight="1" x14ac:dyDescent="0.25">
      <c r="A35" s="16" t="s">
        <v>47</v>
      </c>
      <c r="B35" s="17" t="s">
        <v>209</v>
      </c>
      <c r="C35" s="1">
        <f>C38+C41+C45+C50</f>
        <v>17489.7</v>
      </c>
      <c r="D35" s="1">
        <f t="shared" ref="D35:N35" si="19">D38+D41+D45+D50</f>
        <v>17489.7</v>
      </c>
      <c r="E35" s="1">
        <f t="shared" si="19"/>
        <v>11832.1</v>
      </c>
      <c r="F35" s="1">
        <f t="shared" si="19"/>
        <v>11011.9</v>
      </c>
      <c r="G35" s="1">
        <f t="shared" si="19"/>
        <v>14489.699999999999</v>
      </c>
      <c r="H35" s="1">
        <f t="shared" si="19"/>
        <v>14477.199999999999</v>
      </c>
      <c r="I35" s="1">
        <f t="shared" si="19"/>
        <v>668.7</v>
      </c>
      <c r="J35" s="1">
        <f t="shared" si="19"/>
        <v>668.7</v>
      </c>
      <c r="K35" s="1">
        <f t="shared" si="19"/>
        <v>500</v>
      </c>
      <c r="L35" s="1">
        <f t="shared" si="19"/>
        <v>0</v>
      </c>
      <c r="M35" s="1">
        <f t="shared" si="19"/>
        <v>44980.200000000004</v>
      </c>
      <c r="N35" s="1">
        <f t="shared" si="19"/>
        <v>43647.5</v>
      </c>
      <c r="O35" s="1">
        <f t="shared" si="3"/>
        <v>1332.7000000000044</v>
      </c>
      <c r="P35" s="20"/>
      <c r="Q35" s="30" t="s">
        <v>107</v>
      </c>
      <c r="R35" s="30" t="s">
        <v>107</v>
      </c>
      <c r="S35" s="30" t="s">
        <v>107</v>
      </c>
      <c r="T35" s="16"/>
      <c r="U35" s="21"/>
      <c r="V35" s="21">
        <f>D35+F35+H35+L35</f>
        <v>42978.799999999996</v>
      </c>
      <c r="W35" s="21">
        <f>N35-V35</f>
        <v>668.70000000000437</v>
      </c>
    </row>
    <row r="36" spans="1:23" s="23" customFormat="1" ht="83.25" customHeight="1" x14ac:dyDescent="0.25">
      <c r="A36" s="169"/>
      <c r="B36" s="109" t="s">
        <v>208</v>
      </c>
      <c r="C36" s="105" t="s">
        <v>12</v>
      </c>
      <c r="D36" s="105" t="s">
        <v>12</v>
      </c>
      <c r="E36" s="105" t="s">
        <v>12</v>
      </c>
      <c r="F36" s="105" t="s">
        <v>12</v>
      </c>
      <c r="G36" s="105" t="s">
        <v>12</v>
      </c>
      <c r="H36" s="105" t="s">
        <v>12</v>
      </c>
      <c r="I36" s="105"/>
      <c r="J36" s="105"/>
      <c r="K36" s="105" t="s">
        <v>12</v>
      </c>
      <c r="L36" s="105" t="s">
        <v>12</v>
      </c>
      <c r="M36" s="105" t="s">
        <v>107</v>
      </c>
      <c r="N36" s="105" t="s">
        <v>107</v>
      </c>
      <c r="O36" s="113"/>
      <c r="P36" s="111"/>
      <c r="Q36" s="16" t="s">
        <v>246</v>
      </c>
      <c r="R36" s="16">
        <v>36.25</v>
      </c>
      <c r="S36" s="16">
        <v>36.25</v>
      </c>
      <c r="T36" s="81"/>
      <c r="U36" s="21"/>
    </row>
    <row r="37" spans="1:23" s="23" customFormat="1" ht="99.75" customHeight="1" x14ac:dyDescent="0.25">
      <c r="A37" s="166"/>
      <c r="B37" s="170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70"/>
      <c r="Q37" s="16" t="s">
        <v>247</v>
      </c>
      <c r="R37" s="16">
        <v>25</v>
      </c>
      <c r="S37" s="16">
        <v>25</v>
      </c>
      <c r="T37" s="81"/>
      <c r="U37" s="21"/>
    </row>
    <row r="38" spans="1:23" s="13" customFormat="1" ht="78.75" x14ac:dyDescent="0.25">
      <c r="A38" s="161" t="s">
        <v>46</v>
      </c>
      <c r="B38" s="161" t="s">
        <v>24</v>
      </c>
      <c r="C38" s="153">
        <f>C40</f>
        <v>0</v>
      </c>
      <c r="D38" s="153">
        <f t="shared" ref="D38:O38" si="20">D40</f>
        <v>0</v>
      </c>
      <c r="E38" s="153">
        <f t="shared" si="20"/>
        <v>0</v>
      </c>
      <c r="F38" s="153">
        <f t="shared" si="20"/>
        <v>0</v>
      </c>
      <c r="G38" s="105">
        <f t="shared" si="20"/>
        <v>12246.4</v>
      </c>
      <c r="H38" s="105">
        <f t="shared" si="20"/>
        <v>12246.4</v>
      </c>
      <c r="I38" s="153">
        <f t="shared" si="20"/>
        <v>0</v>
      </c>
      <c r="J38" s="153">
        <f t="shared" si="20"/>
        <v>0</v>
      </c>
      <c r="K38" s="153">
        <f t="shared" si="20"/>
        <v>500</v>
      </c>
      <c r="L38" s="153">
        <f t="shared" si="20"/>
        <v>0</v>
      </c>
      <c r="M38" s="153">
        <f>M40</f>
        <v>12746.4</v>
      </c>
      <c r="N38" s="153">
        <f t="shared" si="20"/>
        <v>12246.4</v>
      </c>
      <c r="O38" s="105">
        <f t="shared" si="20"/>
        <v>500</v>
      </c>
      <c r="P38" s="158"/>
      <c r="Q38" s="81" t="s">
        <v>248</v>
      </c>
      <c r="R38" s="81">
        <v>10000</v>
      </c>
      <c r="S38" s="81">
        <v>10000</v>
      </c>
      <c r="T38" s="81"/>
      <c r="U38" s="21"/>
      <c r="V38" s="21">
        <f>D38+F38+H38+L38</f>
        <v>12246.4</v>
      </c>
      <c r="W38" s="21">
        <f>N38-V38</f>
        <v>0</v>
      </c>
    </row>
    <row r="39" spans="1:23" s="13" customFormat="1" ht="146.25" customHeight="1" x14ac:dyDescent="0.25">
      <c r="A39" s="162"/>
      <c r="B39" s="162"/>
      <c r="C39" s="154"/>
      <c r="D39" s="154"/>
      <c r="E39" s="154"/>
      <c r="F39" s="154"/>
      <c r="G39" s="106"/>
      <c r="H39" s="106"/>
      <c r="I39" s="154"/>
      <c r="J39" s="154"/>
      <c r="K39" s="154"/>
      <c r="L39" s="154"/>
      <c r="M39" s="154"/>
      <c r="N39" s="154"/>
      <c r="O39" s="106"/>
      <c r="P39" s="160"/>
      <c r="Q39" s="81" t="s">
        <v>249</v>
      </c>
      <c r="R39" s="81">
        <v>250</v>
      </c>
      <c r="S39" s="81">
        <v>250</v>
      </c>
      <c r="T39" s="81"/>
      <c r="U39" s="21"/>
      <c r="V39" s="21"/>
      <c r="W39" s="21"/>
    </row>
    <row r="40" spans="1:23" s="13" customFormat="1" ht="90" x14ac:dyDescent="0.25">
      <c r="A40" s="95" t="s">
        <v>220</v>
      </c>
      <c r="B40" s="92" t="s">
        <v>211</v>
      </c>
      <c r="C40" s="93">
        <v>0</v>
      </c>
      <c r="D40" s="93">
        <v>0</v>
      </c>
      <c r="E40" s="93">
        <v>0</v>
      </c>
      <c r="F40" s="93">
        <v>0</v>
      </c>
      <c r="G40" s="89">
        <v>12246.4</v>
      </c>
      <c r="H40" s="89">
        <v>12246.4</v>
      </c>
      <c r="I40" s="93">
        <v>0</v>
      </c>
      <c r="J40" s="93">
        <v>0</v>
      </c>
      <c r="K40" s="93">
        <v>500</v>
      </c>
      <c r="L40" s="93">
        <v>0</v>
      </c>
      <c r="M40" s="93">
        <f>C40+E40+G40+I40+K40</f>
        <v>12746.4</v>
      </c>
      <c r="N40" s="93">
        <f>D40+F40+H40+J40+L40</f>
        <v>12246.4</v>
      </c>
      <c r="O40" s="1">
        <f>M40-N40</f>
        <v>500</v>
      </c>
      <c r="P40" s="78" t="s">
        <v>277</v>
      </c>
      <c r="Q40" s="81" t="s">
        <v>152</v>
      </c>
      <c r="R40" s="81">
        <v>10000</v>
      </c>
      <c r="S40" s="81">
        <v>10000</v>
      </c>
      <c r="T40" s="81"/>
      <c r="U40" s="21"/>
    </row>
    <row r="41" spans="1:23" s="13" customFormat="1" ht="78.75" x14ac:dyDescent="0.25">
      <c r="A41" s="107" t="s">
        <v>50</v>
      </c>
      <c r="B41" s="107" t="s">
        <v>210</v>
      </c>
      <c r="C41" s="105">
        <f>C44</f>
        <v>0</v>
      </c>
      <c r="D41" s="105">
        <f t="shared" ref="D41:M41" si="21">D44</f>
        <v>0</v>
      </c>
      <c r="E41" s="105">
        <f t="shared" si="21"/>
        <v>0</v>
      </c>
      <c r="F41" s="105">
        <f t="shared" si="21"/>
        <v>0</v>
      </c>
      <c r="G41" s="105">
        <f>G44</f>
        <v>900</v>
      </c>
      <c r="H41" s="105">
        <f t="shared" si="21"/>
        <v>900</v>
      </c>
      <c r="I41" s="105">
        <f t="shared" ref="I41:J41" si="22">I44</f>
        <v>0</v>
      </c>
      <c r="J41" s="105">
        <f t="shared" si="22"/>
        <v>0</v>
      </c>
      <c r="K41" s="105">
        <f t="shared" si="21"/>
        <v>0</v>
      </c>
      <c r="L41" s="105">
        <f t="shared" si="21"/>
        <v>0</v>
      </c>
      <c r="M41" s="105">
        <f t="shared" si="21"/>
        <v>900</v>
      </c>
      <c r="N41" s="105">
        <f>N44</f>
        <v>900</v>
      </c>
      <c r="O41" s="113">
        <f t="shared" si="3"/>
        <v>0</v>
      </c>
      <c r="P41" s="158"/>
      <c r="Q41" s="81" t="s">
        <v>250</v>
      </c>
      <c r="R41" s="81">
        <v>48</v>
      </c>
      <c r="S41" s="81">
        <v>48</v>
      </c>
      <c r="T41" s="81"/>
      <c r="U41" s="21"/>
      <c r="V41" s="21">
        <f>D41+F41+H41+L41</f>
        <v>900</v>
      </c>
      <c r="W41" s="21">
        <f>N41-V41</f>
        <v>0</v>
      </c>
    </row>
    <row r="42" spans="1:23" s="13" customFormat="1" ht="47.25" x14ac:dyDescent="0.25">
      <c r="A42" s="163"/>
      <c r="B42" s="163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7"/>
      <c r="P42" s="159"/>
      <c r="Q42" s="81" t="s">
        <v>251</v>
      </c>
      <c r="R42" s="81">
        <v>154</v>
      </c>
      <c r="S42" s="81">
        <v>154</v>
      </c>
      <c r="T42" s="81"/>
      <c r="U42" s="21"/>
      <c r="V42" s="21"/>
      <c r="W42" s="21"/>
    </row>
    <row r="43" spans="1:23" s="13" customFormat="1" ht="77.25" customHeight="1" x14ac:dyDescent="0.25">
      <c r="A43" s="108"/>
      <c r="B43" s="108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14"/>
      <c r="P43" s="160"/>
      <c r="Q43" s="81" t="s">
        <v>252</v>
      </c>
      <c r="R43" s="81">
        <v>2</v>
      </c>
      <c r="S43" s="81">
        <v>2</v>
      </c>
      <c r="T43" s="81"/>
      <c r="U43" s="21"/>
      <c r="V43" s="21"/>
      <c r="W43" s="21"/>
    </row>
    <row r="44" spans="1:23" s="13" customFormat="1" ht="90.75" customHeight="1" x14ac:dyDescent="0.25">
      <c r="A44" s="81" t="s">
        <v>219</v>
      </c>
      <c r="B44" s="82" t="s">
        <v>212</v>
      </c>
      <c r="C44" s="83">
        <v>0</v>
      </c>
      <c r="D44" s="83">
        <v>0</v>
      </c>
      <c r="E44" s="83">
        <v>0</v>
      </c>
      <c r="F44" s="83">
        <v>0</v>
      </c>
      <c r="G44" s="89">
        <v>900</v>
      </c>
      <c r="H44" s="89">
        <v>900</v>
      </c>
      <c r="I44" s="83">
        <v>0</v>
      </c>
      <c r="J44" s="83">
        <v>0</v>
      </c>
      <c r="K44" s="83">
        <v>0</v>
      </c>
      <c r="L44" s="83">
        <v>0</v>
      </c>
      <c r="M44" s="83">
        <f>C44+E44+G44</f>
        <v>900</v>
      </c>
      <c r="N44" s="83">
        <f>H44+F44+D44</f>
        <v>900</v>
      </c>
      <c r="O44" s="1">
        <f t="shared" si="3"/>
        <v>0</v>
      </c>
      <c r="P44" s="85"/>
      <c r="Q44" s="81" t="s">
        <v>144</v>
      </c>
      <c r="R44" s="81">
        <v>48</v>
      </c>
      <c r="S44" s="81">
        <v>48</v>
      </c>
      <c r="T44" s="81"/>
      <c r="U44" s="21"/>
    </row>
    <row r="45" spans="1:23" s="23" customFormat="1" ht="122.25" customHeight="1" x14ac:dyDescent="0.25">
      <c r="A45" s="107" t="s">
        <v>51</v>
      </c>
      <c r="B45" s="107" t="s">
        <v>213</v>
      </c>
      <c r="C45" s="153">
        <f>C49</f>
        <v>17489.7</v>
      </c>
      <c r="D45" s="153">
        <f t="shared" ref="D45:N45" si="23">D49</f>
        <v>17489.7</v>
      </c>
      <c r="E45" s="153">
        <f t="shared" si="23"/>
        <v>11832.1</v>
      </c>
      <c r="F45" s="153">
        <f t="shared" si="23"/>
        <v>11011.9</v>
      </c>
      <c r="G45" s="105">
        <f t="shared" si="23"/>
        <v>1183.3</v>
      </c>
      <c r="H45" s="105">
        <f t="shared" si="23"/>
        <v>1175</v>
      </c>
      <c r="I45" s="153">
        <f t="shared" ref="I45:J45" si="24">I49</f>
        <v>668.7</v>
      </c>
      <c r="J45" s="153">
        <f t="shared" si="24"/>
        <v>668.7</v>
      </c>
      <c r="K45" s="105">
        <f t="shared" si="23"/>
        <v>0</v>
      </c>
      <c r="L45" s="105">
        <f t="shared" si="23"/>
        <v>0</v>
      </c>
      <c r="M45" s="105">
        <f t="shared" si="23"/>
        <v>31173.800000000003</v>
      </c>
      <c r="N45" s="105">
        <f t="shared" si="23"/>
        <v>30345.3</v>
      </c>
      <c r="O45" s="113">
        <f>M45-N45</f>
        <v>828.50000000000364</v>
      </c>
      <c r="P45" s="158"/>
      <c r="Q45" s="81" t="s">
        <v>253</v>
      </c>
      <c r="R45" s="81">
        <v>69.5</v>
      </c>
      <c r="S45" s="81">
        <v>69.5</v>
      </c>
      <c r="T45" s="81"/>
      <c r="U45" s="21"/>
      <c r="V45" s="21">
        <f>D45+F45+H45+L45</f>
        <v>29676.6</v>
      </c>
      <c r="W45" s="21">
        <f>N45-V45</f>
        <v>668.70000000000073</v>
      </c>
    </row>
    <row r="46" spans="1:23" s="23" customFormat="1" ht="99.75" customHeight="1" x14ac:dyDescent="0.25">
      <c r="A46" s="163"/>
      <c r="B46" s="163"/>
      <c r="C46" s="174"/>
      <c r="D46" s="174"/>
      <c r="E46" s="174"/>
      <c r="F46" s="174"/>
      <c r="G46" s="156"/>
      <c r="H46" s="156"/>
      <c r="I46" s="174"/>
      <c r="J46" s="174"/>
      <c r="K46" s="156"/>
      <c r="L46" s="156"/>
      <c r="M46" s="156"/>
      <c r="N46" s="156"/>
      <c r="O46" s="157"/>
      <c r="P46" s="159"/>
      <c r="Q46" s="81" t="s">
        <v>254</v>
      </c>
      <c r="R46" s="81">
        <v>26</v>
      </c>
      <c r="S46" s="81">
        <v>26</v>
      </c>
      <c r="T46" s="81"/>
      <c r="U46" s="21"/>
      <c r="V46" s="21"/>
      <c r="W46" s="21"/>
    </row>
    <row r="47" spans="1:23" s="23" customFormat="1" ht="63.75" hidden="1" customHeight="1" x14ac:dyDescent="0.25">
      <c r="A47" s="163"/>
      <c r="B47" s="163"/>
      <c r="C47" s="174"/>
      <c r="D47" s="174"/>
      <c r="E47" s="174"/>
      <c r="F47" s="174"/>
      <c r="G47" s="156"/>
      <c r="H47" s="156"/>
      <c r="I47" s="174"/>
      <c r="J47" s="174"/>
      <c r="K47" s="156"/>
      <c r="L47" s="156"/>
      <c r="M47" s="156"/>
      <c r="N47" s="156"/>
      <c r="O47" s="157"/>
      <c r="P47" s="159"/>
      <c r="Q47" s="81" t="s">
        <v>255</v>
      </c>
      <c r="R47" s="81">
        <v>9</v>
      </c>
      <c r="S47" s="81">
        <v>9</v>
      </c>
      <c r="T47" s="81"/>
      <c r="U47" s="21"/>
      <c r="V47" s="21"/>
      <c r="W47" s="21"/>
    </row>
    <row r="48" spans="1:23" s="23" customFormat="1" ht="76.5" hidden="1" customHeight="1" x14ac:dyDescent="0.25">
      <c r="A48" s="108"/>
      <c r="B48" s="108"/>
      <c r="C48" s="154"/>
      <c r="D48" s="154"/>
      <c r="E48" s="154"/>
      <c r="F48" s="154"/>
      <c r="G48" s="106"/>
      <c r="H48" s="106"/>
      <c r="I48" s="154"/>
      <c r="J48" s="154"/>
      <c r="K48" s="106"/>
      <c r="L48" s="106"/>
      <c r="M48" s="106"/>
      <c r="N48" s="106"/>
      <c r="O48" s="114"/>
      <c r="P48" s="160"/>
      <c r="Q48" s="81" t="s">
        <v>256</v>
      </c>
      <c r="R48" s="81">
        <v>4</v>
      </c>
      <c r="S48" s="81">
        <v>4</v>
      </c>
      <c r="T48" s="81"/>
      <c r="U48" s="21"/>
      <c r="V48" s="21"/>
      <c r="W48" s="21"/>
    </row>
    <row r="49" spans="1:23" s="13" customFormat="1" ht="192.75" customHeight="1" x14ac:dyDescent="0.25">
      <c r="A49" s="81" t="s">
        <v>71</v>
      </c>
      <c r="B49" s="82" t="s">
        <v>214</v>
      </c>
      <c r="C49" s="93">
        <v>17489.7</v>
      </c>
      <c r="D49" s="93">
        <v>17489.7</v>
      </c>
      <c r="E49" s="93">
        <v>11832.1</v>
      </c>
      <c r="F49" s="93">
        <v>11011.9</v>
      </c>
      <c r="G49" s="89">
        <v>1183.3</v>
      </c>
      <c r="H49" s="89">
        <v>1175</v>
      </c>
      <c r="I49" s="93">
        <v>668.7</v>
      </c>
      <c r="J49" s="93">
        <v>668.7</v>
      </c>
      <c r="K49" s="83">
        <v>0</v>
      </c>
      <c r="L49" s="83">
        <v>0</v>
      </c>
      <c r="M49" s="83">
        <f>C49+E49+G49+I49</f>
        <v>31173.800000000003</v>
      </c>
      <c r="N49" s="83">
        <f>H49+F49+D49+J49</f>
        <v>30345.3</v>
      </c>
      <c r="O49" s="1">
        <f t="shared" si="3"/>
        <v>828.50000000000364</v>
      </c>
      <c r="P49" s="85" t="s">
        <v>279</v>
      </c>
      <c r="Q49" s="81" t="s">
        <v>258</v>
      </c>
      <c r="R49" s="81" t="s">
        <v>259</v>
      </c>
      <c r="S49" s="81" t="s">
        <v>259</v>
      </c>
      <c r="T49" s="81"/>
      <c r="U49" s="21"/>
    </row>
    <row r="50" spans="1:23" s="13" customFormat="1" ht="74.25" customHeight="1" x14ac:dyDescent="0.25">
      <c r="A50" s="95" t="s">
        <v>217</v>
      </c>
      <c r="B50" s="92" t="s">
        <v>215</v>
      </c>
      <c r="C50" s="93">
        <f>C51</f>
        <v>0</v>
      </c>
      <c r="D50" s="93">
        <f t="shared" ref="D50:L50" si="25">D51</f>
        <v>0</v>
      </c>
      <c r="E50" s="93">
        <f t="shared" si="25"/>
        <v>0</v>
      </c>
      <c r="F50" s="93">
        <f t="shared" si="25"/>
        <v>0</v>
      </c>
      <c r="G50" s="89">
        <f t="shared" si="25"/>
        <v>160</v>
      </c>
      <c r="H50" s="89">
        <f t="shared" si="25"/>
        <v>155.80000000000001</v>
      </c>
      <c r="I50" s="93">
        <f t="shared" si="25"/>
        <v>0</v>
      </c>
      <c r="J50" s="93">
        <f t="shared" si="25"/>
        <v>0</v>
      </c>
      <c r="K50" s="93">
        <f t="shared" si="25"/>
        <v>0</v>
      </c>
      <c r="L50" s="93">
        <f t="shared" si="25"/>
        <v>0</v>
      </c>
      <c r="M50" s="93">
        <f t="shared" ref="M50:M51" si="26">C50+E50+G50+I50</f>
        <v>160</v>
      </c>
      <c r="N50" s="93">
        <f t="shared" ref="N50:N51" si="27">H50+F50+D50+J50</f>
        <v>155.80000000000001</v>
      </c>
      <c r="O50" s="94">
        <f t="shared" si="3"/>
        <v>4.1999999999999886</v>
      </c>
      <c r="P50" s="85"/>
      <c r="Q50" s="81" t="s">
        <v>257</v>
      </c>
      <c r="R50" s="81">
        <v>1500</v>
      </c>
      <c r="S50" s="81">
        <v>1500</v>
      </c>
      <c r="T50" s="81"/>
      <c r="U50" s="21"/>
    </row>
    <row r="51" spans="1:23" s="13" customFormat="1" ht="84.75" customHeight="1" x14ac:dyDescent="0.25">
      <c r="A51" s="95" t="s">
        <v>218</v>
      </c>
      <c r="B51" s="92" t="s">
        <v>216</v>
      </c>
      <c r="C51" s="93">
        <v>0</v>
      </c>
      <c r="D51" s="93">
        <v>0</v>
      </c>
      <c r="E51" s="93">
        <v>0</v>
      </c>
      <c r="F51" s="93">
        <v>0</v>
      </c>
      <c r="G51" s="89">
        <v>160</v>
      </c>
      <c r="H51" s="89">
        <v>155.80000000000001</v>
      </c>
      <c r="I51" s="93">
        <v>0</v>
      </c>
      <c r="J51" s="93">
        <v>0</v>
      </c>
      <c r="K51" s="93">
        <v>0</v>
      </c>
      <c r="L51" s="93">
        <v>0</v>
      </c>
      <c r="M51" s="93">
        <f t="shared" si="26"/>
        <v>160</v>
      </c>
      <c r="N51" s="93">
        <f t="shared" si="27"/>
        <v>155.80000000000001</v>
      </c>
      <c r="O51" s="94">
        <f t="shared" si="3"/>
        <v>4.1999999999999886</v>
      </c>
      <c r="P51" s="85" t="s">
        <v>278</v>
      </c>
      <c r="Q51" s="81" t="s">
        <v>257</v>
      </c>
      <c r="R51" s="81">
        <v>1500</v>
      </c>
      <c r="S51" s="81">
        <v>1500</v>
      </c>
      <c r="T51" s="81"/>
      <c r="U51" s="21"/>
    </row>
    <row r="52" spans="1:23" s="23" customFormat="1" ht="94.5" x14ac:dyDescent="0.25">
      <c r="A52" s="100" t="s">
        <v>52</v>
      </c>
      <c r="B52" s="101" t="s">
        <v>221</v>
      </c>
      <c r="C52" s="99">
        <f>C54+C56+C59+C61+C63+C65</f>
        <v>6451.6</v>
      </c>
      <c r="D52" s="99">
        <f t="shared" ref="D52:N52" si="28">D54+D56+D59+D61+D63+D65</f>
        <v>4585.6000000000004</v>
      </c>
      <c r="E52" s="99">
        <f t="shared" si="28"/>
        <v>62227.299999999996</v>
      </c>
      <c r="F52" s="99">
        <f t="shared" si="28"/>
        <v>57108</v>
      </c>
      <c r="G52" s="175">
        <f t="shared" si="28"/>
        <v>5131</v>
      </c>
      <c r="H52" s="175">
        <f t="shared" si="28"/>
        <v>2833.2000000000003</v>
      </c>
      <c r="I52" s="99">
        <f t="shared" si="28"/>
        <v>0</v>
      </c>
      <c r="J52" s="99">
        <f t="shared" si="28"/>
        <v>0</v>
      </c>
      <c r="K52" s="99">
        <f t="shared" si="28"/>
        <v>0</v>
      </c>
      <c r="L52" s="99">
        <f t="shared" si="28"/>
        <v>0</v>
      </c>
      <c r="M52" s="99">
        <f t="shared" si="28"/>
        <v>73809.899999999994</v>
      </c>
      <c r="N52" s="99">
        <f t="shared" si="28"/>
        <v>64526.80000000001</v>
      </c>
      <c r="O52" s="94">
        <f t="shared" ref="O52" si="29">O54+O56+O59+O61+O63+O65</f>
        <v>9283.0999999999913</v>
      </c>
      <c r="P52" s="20"/>
      <c r="Q52" s="30" t="s">
        <v>107</v>
      </c>
      <c r="R52" s="30" t="s">
        <v>107</v>
      </c>
      <c r="S52" s="30" t="s">
        <v>107</v>
      </c>
      <c r="T52" s="16"/>
      <c r="U52" s="21"/>
      <c r="V52" s="21">
        <f>D52+F52+H52+L52</f>
        <v>64526.799999999996</v>
      </c>
      <c r="W52" s="21">
        <f>N52-V52</f>
        <v>0</v>
      </c>
    </row>
    <row r="53" spans="1:23" s="23" customFormat="1" ht="63" x14ac:dyDescent="0.25">
      <c r="A53" s="98"/>
      <c r="B53" s="92" t="s">
        <v>222</v>
      </c>
      <c r="C53" s="93" t="s">
        <v>12</v>
      </c>
      <c r="D53" s="93" t="s">
        <v>12</v>
      </c>
      <c r="E53" s="93" t="s">
        <v>12</v>
      </c>
      <c r="F53" s="93" t="s">
        <v>12</v>
      </c>
      <c r="G53" s="89" t="s">
        <v>12</v>
      </c>
      <c r="H53" s="89" t="s">
        <v>12</v>
      </c>
      <c r="I53" s="93"/>
      <c r="J53" s="93"/>
      <c r="K53" s="93" t="s">
        <v>12</v>
      </c>
      <c r="L53" s="93" t="s">
        <v>12</v>
      </c>
      <c r="M53" s="93" t="s">
        <v>107</v>
      </c>
      <c r="N53" s="93" t="s">
        <v>107</v>
      </c>
      <c r="O53" s="94"/>
      <c r="P53" s="85"/>
      <c r="Q53" s="16" t="s">
        <v>260</v>
      </c>
      <c r="R53" s="16">
        <v>85</v>
      </c>
      <c r="S53" s="16">
        <v>85</v>
      </c>
      <c r="T53" s="81"/>
      <c r="U53" s="21"/>
    </row>
    <row r="54" spans="1:23" s="13" customFormat="1" ht="74.25" customHeight="1" x14ac:dyDescent="0.25">
      <c r="A54" s="95" t="s">
        <v>48</v>
      </c>
      <c r="B54" s="92" t="s">
        <v>223</v>
      </c>
      <c r="C54" s="93">
        <f>C55</f>
        <v>0</v>
      </c>
      <c r="D54" s="93">
        <f t="shared" ref="D54:N54" si="30">D55</f>
        <v>0</v>
      </c>
      <c r="E54" s="93">
        <f t="shared" si="30"/>
        <v>0</v>
      </c>
      <c r="F54" s="93">
        <f t="shared" si="30"/>
        <v>0</v>
      </c>
      <c r="G54" s="89">
        <f t="shared" si="30"/>
        <v>2269</v>
      </c>
      <c r="H54" s="89">
        <f t="shared" si="30"/>
        <v>2258.3000000000002</v>
      </c>
      <c r="I54" s="93"/>
      <c r="J54" s="93"/>
      <c r="K54" s="93">
        <f t="shared" si="30"/>
        <v>0</v>
      </c>
      <c r="L54" s="93">
        <f t="shared" si="30"/>
        <v>0</v>
      </c>
      <c r="M54" s="93">
        <f t="shared" si="30"/>
        <v>2269</v>
      </c>
      <c r="N54" s="93">
        <f t="shared" si="30"/>
        <v>2258.3000000000002</v>
      </c>
      <c r="O54" s="94">
        <f t="shared" si="3"/>
        <v>10.699999999999818</v>
      </c>
      <c r="P54" s="85"/>
      <c r="Q54" s="81" t="s">
        <v>261</v>
      </c>
      <c r="R54" s="81">
        <v>20</v>
      </c>
      <c r="S54" s="81">
        <v>20</v>
      </c>
      <c r="T54" s="81"/>
      <c r="U54" s="21"/>
      <c r="V54" s="21">
        <f>D54+F54+H54+L54</f>
        <v>2258.3000000000002</v>
      </c>
      <c r="W54" s="21">
        <f>N54-V54</f>
        <v>0</v>
      </c>
    </row>
    <row r="55" spans="1:23" s="13" customFormat="1" ht="131.25" customHeight="1" x14ac:dyDescent="0.25">
      <c r="A55" s="95"/>
      <c r="B55" s="92" t="s">
        <v>89</v>
      </c>
      <c r="C55" s="93">
        <v>0</v>
      </c>
      <c r="D55" s="93">
        <v>0</v>
      </c>
      <c r="E55" s="93">
        <v>0</v>
      </c>
      <c r="F55" s="93">
        <v>0</v>
      </c>
      <c r="G55" s="89">
        <v>2269</v>
      </c>
      <c r="H55" s="89">
        <v>2258.3000000000002</v>
      </c>
      <c r="I55" s="93"/>
      <c r="J55" s="93"/>
      <c r="K55" s="93">
        <v>0</v>
      </c>
      <c r="L55" s="93">
        <v>0</v>
      </c>
      <c r="M55" s="93">
        <f>C55+E55+G55</f>
        <v>2269</v>
      </c>
      <c r="N55" s="93">
        <f>H55+F55+D55</f>
        <v>2258.3000000000002</v>
      </c>
      <c r="O55" s="94">
        <f>M55-N55</f>
        <v>10.699999999999818</v>
      </c>
      <c r="P55" s="85" t="s">
        <v>280</v>
      </c>
      <c r="Q55" s="81" t="s">
        <v>88</v>
      </c>
      <c r="R55" s="81">
        <v>20</v>
      </c>
      <c r="S55" s="81">
        <v>20</v>
      </c>
      <c r="T55" s="81"/>
      <c r="U55" s="21"/>
    </row>
    <row r="56" spans="1:23" s="23" customFormat="1" ht="110.25" customHeight="1" x14ac:dyDescent="0.25">
      <c r="A56" s="161" t="s">
        <v>53</v>
      </c>
      <c r="B56" s="167" t="s">
        <v>224</v>
      </c>
      <c r="C56" s="153">
        <f>C58</f>
        <v>1501.6</v>
      </c>
      <c r="D56" s="153">
        <f t="shared" ref="D56:G56" si="31">D58</f>
        <v>1501.6</v>
      </c>
      <c r="E56" s="153">
        <f t="shared" si="31"/>
        <v>44919.7</v>
      </c>
      <c r="F56" s="153">
        <f t="shared" si="31"/>
        <v>42878.3</v>
      </c>
      <c r="G56" s="105">
        <f t="shared" si="31"/>
        <v>0</v>
      </c>
      <c r="H56" s="105">
        <f t="shared" ref="H56" si="32">H58</f>
        <v>0</v>
      </c>
      <c r="I56" s="96"/>
      <c r="J56" s="96"/>
      <c r="K56" s="153">
        <f>K58</f>
        <v>0</v>
      </c>
      <c r="L56" s="153">
        <f t="shared" ref="L56:O56" si="33">L58</f>
        <v>0</v>
      </c>
      <c r="M56" s="153">
        <f t="shared" si="33"/>
        <v>46421.299999999996</v>
      </c>
      <c r="N56" s="153">
        <f t="shared" si="33"/>
        <v>44379.9</v>
      </c>
      <c r="O56" s="153">
        <f t="shared" si="33"/>
        <v>2041.3999999999942</v>
      </c>
      <c r="P56" s="155"/>
      <c r="Q56" s="107" t="s">
        <v>262</v>
      </c>
      <c r="R56" s="107">
        <v>82</v>
      </c>
      <c r="S56" s="107">
        <v>61</v>
      </c>
      <c r="T56" s="107"/>
      <c r="U56" s="21"/>
      <c r="V56" s="21">
        <f>D56+F56+H56+L56</f>
        <v>44379.9</v>
      </c>
      <c r="W56" s="21">
        <f>N56-V56</f>
        <v>0</v>
      </c>
    </row>
    <row r="57" spans="1:23" s="23" customFormat="1" ht="15.75" x14ac:dyDescent="0.25">
      <c r="A57" s="162"/>
      <c r="B57" s="168"/>
      <c r="C57" s="154"/>
      <c r="D57" s="154"/>
      <c r="E57" s="154"/>
      <c r="F57" s="154"/>
      <c r="G57" s="106"/>
      <c r="H57" s="106"/>
      <c r="I57" s="97"/>
      <c r="J57" s="97"/>
      <c r="K57" s="154"/>
      <c r="L57" s="154"/>
      <c r="M57" s="154"/>
      <c r="N57" s="154"/>
      <c r="O57" s="154"/>
      <c r="P57" s="155"/>
      <c r="Q57" s="108"/>
      <c r="R57" s="108"/>
      <c r="S57" s="108"/>
      <c r="T57" s="108"/>
      <c r="U57" s="21"/>
    </row>
    <row r="58" spans="1:23" s="13" customFormat="1" ht="110.25" x14ac:dyDescent="0.25">
      <c r="A58" s="95" t="s">
        <v>54</v>
      </c>
      <c r="B58" s="92" t="s">
        <v>225</v>
      </c>
      <c r="C58" s="93">
        <v>1501.6</v>
      </c>
      <c r="D58" s="93">
        <v>1501.6</v>
      </c>
      <c r="E58" s="93">
        <v>44919.7</v>
      </c>
      <c r="F58" s="93">
        <v>42878.3</v>
      </c>
      <c r="G58" s="89">
        <v>0</v>
      </c>
      <c r="H58" s="89">
        <v>0</v>
      </c>
      <c r="I58" s="93"/>
      <c r="J58" s="93"/>
      <c r="K58" s="93">
        <v>0</v>
      </c>
      <c r="L58" s="93">
        <v>0</v>
      </c>
      <c r="M58" s="93">
        <f>C58+E58+G58</f>
        <v>46421.299999999996</v>
      </c>
      <c r="N58" s="93">
        <f>H58+F58+D58</f>
        <v>44379.9</v>
      </c>
      <c r="O58" s="94">
        <f t="shared" si="3"/>
        <v>2041.3999999999942</v>
      </c>
      <c r="P58" s="85" t="s">
        <v>281</v>
      </c>
      <c r="Q58" s="81" t="s">
        <v>263</v>
      </c>
      <c r="R58" s="81">
        <v>82</v>
      </c>
      <c r="S58" s="81">
        <v>61</v>
      </c>
      <c r="T58" s="81"/>
      <c r="U58" s="21"/>
      <c r="V58" s="13">
        <v>380</v>
      </c>
    </row>
    <row r="59" spans="1:23" s="23" customFormat="1" ht="126" x14ac:dyDescent="0.25">
      <c r="A59" s="95" t="s">
        <v>56</v>
      </c>
      <c r="B59" s="92" t="s">
        <v>226</v>
      </c>
      <c r="C59" s="93">
        <f>C60</f>
        <v>4950</v>
      </c>
      <c r="D59" s="93">
        <f t="shared" ref="D59:O59" si="34">D60</f>
        <v>3084</v>
      </c>
      <c r="E59" s="93">
        <f t="shared" si="34"/>
        <v>16527.599999999999</v>
      </c>
      <c r="F59" s="93">
        <f t="shared" si="34"/>
        <v>13544.7</v>
      </c>
      <c r="G59" s="89">
        <f t="shared" si="34"/>
        <v>0</v>
      </c>
      <c r="H59" s="89">
        <f t="shared" si="34"/>
        <v>0</v>
      </c>
      <c r="I59" s="93">
        <f t="shared" si="34"/>
        <v>0</v>
      </c>
      <c r="J59" s="93">
        <f t="shared" si="34"/>
        <v>0</v>
      </c>
      <c r="K59" s="93">
        <f t="shared" si="34"/>
        <v>0</v>
      </c>
      <c r="L59" s="93">
        <f t="shared" si="34"/>
        <v>0</v>
      </c>
      <c r="M59" s="93">
        <f t="shared" si="34"/>
        <v>21477.599999999999</v>
      </c>
      <c r="N59" s="93">
        <f t="shared" si="34"/>
        <v>16628.7</v>
      </c>
      <c r="O59" s="93">
        <f t="shared" si="34"/>
        <v>4848.8999999999978</v>
      </c>
      <c r="P59" s="85"/>
      <c r="Q59" s="81" t="s">
        <v>91</v>
      </c>
      <c r="R59" s="81">
        <v>15</v>
      </c>
      <c r="S59" s="81">
        <v>10</v>
      </c>
      <c r="T59" s="81"/>
      <c r="U59" s="21"/>
      <c r="V59" s="21">
        <f>D59+F59+H59+L59</f>
        <v>16628.7</v>
      </c>
      <c r="W59" s="21">
        <f>N59-V59</f>
        <v>0</v>
      </c>
    </row>
    <row r="60" spans="1:23" s="13" customFormat="1" ht="126" x14ac:dyDescent="0.25">
      <c r="A60" s="95" t="s">
        <v>57</v>
      </c>
      <c r="B60" s="92" t="s">
        <v>227</v>
      </c>
      <c r="C60" s="93">
        <v>4950</v>
      </c>
      <c r="D60" s="93">
        <v>3084</v>
      </c>
      <c r="E60" s="93">
        <v>16527.599999999999</v>
      </c>
      <c r="F60" s="93">
        <v>13544.7</v>
      </c>
      <c r="G60" s="89">
        <v>0</v>
      </c>
      <c r="H60" s="89">
        <v>0</v>
      </c>
      <c r="I60" s="93"/>
      <c r="J60" s="93"/>
      <c r="K60" s="93">
        <v>0</v>
      </c>
      <c r="L60" s="93">
        <v>0</v>
      </c>
      <c r="M60" s="93">
        <f>C60+E60+G60</f>
        <v>21477.599999999999</v>
      </c>
      <c r="N60" s="93">
        <f>H60+F60+D60</f>
        <v>16628.7</v>
      </c>
      <c r="O60" s="94">
        <f t="shared" si="3"/>
        <v>4848.8999999999978</v>
      </c>
      <c r="P60" s="85" t="s">
        <v>281</v>
      </c>
      <c r="Q60" s="81" t="s">
        <v>91</v>
      </c>
      <c r="R60" s="81">
        <v>15</v>
      </c>
      <c r="S60" s="81">
        <v>10</v>
      </c>
      <c r="T60" s="81"/>
      <c r="U60" s="21"/>
    </row>
    <row r="61" spans="1:23" s="13" customFormat="1" ht="182.25" customHeight="1" x14ac:dyDescent="0.25">
      <c r="A61" s="91" t="s">
        <v>167</v>
      </c>
      <c r="B61" s="92" t="s">
        <v>228</v>
      </c>
      <c r="C61" s="93">
        <f>C62</f>
        <v>0</v>
      </c>
      <c r="D61" s="93">
        <f t="shared" ref="D61:N61" si="35">D62</f>
        <v>0</v>
      </c>
      <c r="E61" s="93">
        <f t="shared" si="35"/>
        <v>780</v>
      </c>
      <c r="F61" s="93">
        <f t="shared" si="35"/>
        <v>685</v>
      </c>
      <c r="G61" s="89">
        <f t="shared" si="35"/>
        <v>0</v>
      </c>
      <c r="H61" s="89">
        <f t="shared" si="35"/>
        <v>0</v>
      </c>
      <c r="I61" s="93">
        <f t="shared" si="35"/>
        <v>0</v>
      </c>
      <c r="J61" s="93">
        <f t="shared" si="35"/>
        <v>0</v>
      </c>
      <c r="K61" s="93">
        <f t="shared" si="35"/>
        <v>0</v>
      </c>
      <c r="L61" s="93">
        <f t="shared" si="35"/>
        <v>0</v>
      </c>
      <c r="M61" s="93">
        <f t="shared" si="35"/>
        <v>780</v>
      </c>
      <c r="N61" s="93">
        <f t="shared" si="35"/>
        <v>685</v>
      </c>
      <c r="O61" s="94">
        <f t="shared" ref="O61:O66" si="36">M61-N61</f>
        <v>95</v>
      </c>
      <c r="P61" s="85" t="s">
        <v>273</v>
      </c>
      <c r="Q61" s="81" t="s">
        <v>92</v>
      </c>
      <c r="R61" s="81">
        <v>51</v>
      </c>
      <c r="S61" s="81">
        <v>45</v>
      </c>
      <c r="T61" s="81" t="s">
        <v>273</v>
      </c>
      <c r="U61" s="21"/>
    </row>
    <row r="62" spans="1:23" s="13" customFormat="1" ht="103.5" customHeight="1" x14ac:dyDescent="0.25">
      <c r="A62" s="91" t="s">
        <v>168</v>
      </c>
      <c r="B62" s="92" t="s">
        <v>229</v>
      </c>
      <c r="C62" s="93">
        <v>0</v>
      </c>
      <c r="D62" s="93">
        <v>0</v>
      </c>
      <c r="E62" s="93">
        <v>780</v>
      </c>
      <c r="F62" s="93">
        <v>685</v>
      </c>
      <c r="G62" s="89">
        <v>0</v>
      </c>
      <c r="H62" s="89">
        <v>0</v>
      </c>
      <c r="I62" s="93">
        <v>0</v>
      </c>
      <c r="J62" s="93">
        <v>0</v>
      </c>
      <c r="K62" s="93">
        <v>0</v>
      </c>
      <c r="L62" s="93">
        <v>0</v>
      </c>
      <c r="M62" s="93">
        <f>C62+E62+G62+I62+K62</f>
        <v>780</v>
      </c>
      <c r="N62" s="93">
        <f>D62+F62+H62+J62+L62</f>
        <v>685</v>
      </c>
      <c r="O62" s="94">
        <f t="shared" si="36"/>
        <v>95</v>
      </c>
      <c r="P62" s="85"/>
      <c r="Q62" s="81" t="s">
        <v>92</v>
      </c>
      <c r="R62" s="81">
        <v>51</v>
      </c>
      <c r="S62" s="81">
        <v>51</v>
      </c>
      <c r="T62" s="81"/>
      <c r="U62" s="21"/>
    </row>
    <row r="63" spans="1:23" s="13" customFormat="1" ht="69.75" customHeight="1" x14ac:dyDescent="0.25">
      <c r="A63" s="91" t="s">
        <v>231</v>
      </c>
      <c r="B63" s="92" t="s">
        <v>230</v>
      </c>
      <c r="C63" s="93">
        <f>C64</f>
        <v>0</v>
      </c>
      <c r="D63" s="93">
        <f t="shared" ref="D63:L63" si="37">D64</f>
        <v>0</v>
      </c>
      <c r="E63" s="93">
        <f t="shared" si="37"/>
        <v>0</v>
      </c>
      <c r="F63" s="93">
        <f t="shared" si="37"/>
        <v>0</v>
      </c>
      <c r="G63" s="89">
        <f t="shared" si="37"/>
        <v>756</v>
      </c>
      <c r="H63" s="89">
        <f t="shared" si="37"/>
        <v>574.9</v>
      </c>
      <c r="I63" s="93">
        <f t="shared" si="37"/>
        <v>0</v>
      </c>
      <c r="J63" s="93">
        <f t="shared" si="37"/>
        <v>0</v>
      </c>
      <c r="K63" s="93">
        <f t="shared" si="37"/>
        <v>0</v>
      </c>
      <c r="L63" s="93">
        <f t="shared" si="37"/>
        <v>0</v>
      </c>
      <c r="M63" s="93">
        <f t="shared" ref="M63:M66" si="38">C63+E63+G63+I63+K63</f>
        <v>756</v>
      </c>
      <c r="N63" s="93">
        <f t="shared" ref="N63:N66" si="39">D63+F63+H63+J63+L63</f>
        <v>574.9</v>
      </c>
      <c r="O63" s="94">
        <f>M63-N63</f>
        <v>181.10000000000002</v>
      </c>
      <c r="P63" s="85"/>
      <c r="Q63" s="81" t="s">
        <v>264</v>
      </c>
      <c r="R63" s="81">
        <v>4.0000000000000002E-4</v>
      </c>
      <c r="S63" s="81">
        <v>4.0000000000000002E-4</v>
      </c>
      <c r="T63" s="81"/>
      <c r="U63" s="21"/>
    </row>
    <row r="64" spans="1:23" s="13" customFormat="1" ht="75.75" customHeight="1" x14ac:dyDescent="0.25">
      <c r="A64" s="91" t="s">
        <v>233</v>
      </c>
      <c r="B64" s="92" t="s">
        <v>232</v>
      </c>
      <c r="C64" s="93">
        <v>0</v>
      </c>
      <c r="D64" s="93">
        <v>0</v>
      </c>
      <c r="E64" s="93">
        <v>0</v>
      </c>
      <c r="F64" s="93">
        <v>0</v>
      </c>
      <c r="G64" s="89">
        <v>756</v>
      </c>
      <c r="H64" s="89">
        <v>574.9</v>
      </c>
      <c r="I64" s="93">
        <v>0</v>
      </c>
      <c r="J64" s="93">
        <v>0</v>
      </c>
      <c r="K64" s="93">
        <v>0</v>
      </c>
      <c r="L64" s="93">
        <v>0</v>
      </c>
      <c r="M64" s="93">
        <f t="shared" si="38"/>
        <v>756</v>
      </c>
      <c r="N64" s="93">
        <f t="shared" si="39"/>
        <v>574.9</v>
      </c>
      <c r="O64" s="94">
        <f t="shared" si="36"/>
        <v>181.10000000000002</v>
      </c>
      <c r="P64" s="86" t="s">
        <v>279</v>
      </c>
      <c r="Q64" s="81" t="s">
        <v>265</v>
      </c>
      <c r="R64" s="81">
        <v>4.0000000000000002E-4</v>
      </c>
      <c r="S64" s="81">
        <v>4.0000000000000002E-4</v>
      </c>
      <c r="T64" s="81"/>
      <c r="U64" s="21"/>
    </row>
    <row r="65" spans="1:21" s="13" customFormat="1" ht="110.25" x14ac:dyDescent="0.25">
      <c r="A65" s="91" t="s">
        <v>235</v>
      </c>
      <c r="B65" s="92" t="s">
        <v>234</v>
      </c>
      <c r="C65" s="93">
        <f>C66</f>
        <v>0</v>
      </c>
      <c r="D65" s="93">
        <f t="shared" ref="D65:L65" si="40">D66</f>
        <v>0</v>
      </c>
      <c r="E65" s="93">
        <f t="shared" si="40"/>
        <v>0</v>
      </c>
      <c r="F65" s="93">
        <f t="shared" si="40"/>
        <v>0</v>
      </c>
      <c r="G65" s="89">
        <f t="shared" si="40"/>
        <v>2106</v>
      </c>
      <c r="H65" s="89">
        <f t="shared" si="40"/>
        <v>0</v>
      </c>
      <c r="I65" s="93">
        <f t="shared" si="40"/>
        <v>0</v>
      </c>
      <c r="J65" s="93">
        <f t="shared" si="40"/>
        <v>0</v>
      </c>
      <c r="K65" s="93">
        <f t="shared" si="40"/>
        <v>0</v>
      </c>
      <c r="L65" s="93">
        <f t="shared" si="40"/>
        <v>0</v>
      </c>
      <c r="M65" s="93">
        <f t="shared" si="38"/>
        <v>2106</v>
      </c>
      <c r="N65" s="93">
        <f t="shared" si="39"/>
        <v>0</v>
      </c>
      <c r="O65" s="94">
        <f t="shared" si="36"/>
        <v>2106</v>
      </c>
      <c r="P65" s="85" t="s">
        <v>275</v>
      </c>
      <c r="Q65" s="81" t="s">
        <v>265</v>
      </c>
      <c r="R65" s="81">
        <v>19</v>
      </c>
      <c r="S65" s="81">
        <v>0</v>
      </c>
      <c r="T65" s="81" t="s">
        <v>274</v>
      </c>
      <c r="U65" s="21"/>
    </row>
    <row r="66" spans="1:21" s="13" customFormat="1" ht="67.5" customHeight="1" x14ac:dyDescent="0.25">
      <c r="A66" s="91" t="s">
        <v>237</v>
      </c>
      <c r="B66" s="92" t="s">
        <v>236</v>
      </c>
      <c r="C66" s="93">
        <v>0</v>
      </c>
      <c r="D66" s="93">
        <v>0</v>
      </c>
      <c r="E66" s="93">
        <v>0</v>
      </c>
      <c r="F66" s="93">
        <v>0</v>
      </c>
      <c r="G66" s="89">
        <v>2106</v>
      </c>
      <c r="H66" s="89">
        <v>0</v>
      </c>
      <c r="I66" s="93">
        <v>0</v>
      </c>
      <c r="J66" s="93">
        <v>0</v>
      </c>
      <c r="K66" s="93">
        <v>0</v>
      </c>
      <c r="L66" s="93">
        <v>0</v>
      </c>
      <c r="M66" s="93">
        <f t="shared" si="38"/>
        <v>2106</v>
      </c>
      <c r="N66" s="93">
        <f t="shared" si="39"/>
        <v>0</v>
      </c>
      <c r="O66" s="94">
        <f t="shared" si="36"/>
        <v>2106</v>
      </c>
      <c r="P66" s="85"/>
      <c r="Q66" s="81" t="s">
        <v>266</v>
      </c>
      <c r="R66" s="81">
        <v>19</v>
      </c>
      <c r="S66" s="81">
        <v>0</v>
      </c>
      <c r="T66" s="81"/>
      <c r="U66" s="21"/>
    </row>
    <row r="67" spans="1:21" s="13" customFormat="1" ht="30" customHeight="1" x14ac:dyDescent="0.25">
      <c r="A67" s="31"/>
      <c r="B67" s="32"/>
      <c r="C67" s="31"/>
      <c r="D67" s="31"/>
      <c r="E67" s="31"/>
      <c r="F67" s="31"/>
      <c r="G67" s="31"/>
      <c r="H67" s="33"/>
      <c r="I67" s="33"/>
      <c r="J67" s="33"/>
      <c r="K67" s="31"/>
      <c r="L67" s="31"/>
      <c r="M67" s="83"/>
      <c r="N67" s="33"/>
      <c r="O67" s="33"/>
      <c r="P67" s="34"/>
      <c r="Q67" s="31"/>
      <c r="R67" s="31"/>
      <c r="S67" s="31"/>
      <c r="T67" s="31"/>
    </row>
    <row r="68" spans="1:21" s="13" customFormat="1" ht="25.5" customHeight="1" x14ac:dyDescent="0.25">
      <c r="A68" s="31"/>
      <c r="B68" s="32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4"/>
      <c r="Q68" s="4"/>
      <c r="R68" s="4"/>
      <c r="S68" s="4"/>
      <c r="T68" s="4"/>
    </row>
    <row r="69" spans="1:21" s="13" customFormat="1" ht="409.5" customHeight="1" x14ac:dyDescent="0.25">
      <c r="A69" s="4"/>
      <c r="B69" s="9"/>
      <c r="C69" s="4"/>
      <c r="D69" s="164" t="s">
        <v>180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4"/>
      <c r="P69" s="10"/>
      <c r="Q69" s="4"/>
      <c r="R69" s="4"/>
      <c r="S69" s="4"/>
      <c r="T69" s="4"/>
    </row>
    <row r="70" spans="1:21" s="13" customFormat="1" ht="28.5" customHeight="1" x14ac:dyDescent="0.25">
      <c r="A70" s="4"/>
      <c r="B70" s="143" t="s">
        <v>176</v>
      </c>
      <c r="C70" s="144"/>
      <c r="D70" s="144"/>
      <c r="E70" s="144"/>
      <c r="F70" s="35"/>
      <c r="G70" s="90"/>
      <c r="H70" s="90"/>
      <c r="I70" s="35"/>
      <c r="J70" s="35"/>
      <c r="K70" s="35"/>
      <c r="L70" s="35"/>
      <c r="M70" s="35"/>
      <c r="N70" s="35"/>
      <c r="O70" s="35"/>
      <c r="P70" s="39"/>
      <c r="Q70" s="4"/>
      <c r="R70" s="4"/>
      <c r="S70" s="4"/>
      <c r="T70" s="4"/>
    </row>
    <row r="71" spans="1:21" s="13" customFormat="1" ht="33" hidden="1" customHeight="1" x14ac:dyDescent="0.25">
      <c r="A71" s="4"/>
      <c r="B71" s="144"/>
      <c r="C71" s="144"/>
      <c r="D71" s="144"/>
      <c r="E71" s="144"/>
      <c r="F71" s="35"/>
      <c r="G71" s="145"/>
      <c r="H71" s="146"/>
      <c r="I71" s="146"/>
      <c r="J71" s="146"/>
      <c r="K71" s="146"/>
      <c r="L71" s="146"/>
      <c r="M71" s="146"/>
      <c r="N71" s="146"/>
      <c r="O71" s="35"/>
      <c r="P71" s="39"/>
      <c r="Q71" s="4"/>
      <c r="R71" s="4"/>
      <c r="S71" s="4"/>
      <c r="T71" s="4"/>
    </row>
    <row r="72" spans="1:21" s="13" customFormat="1" ht="23.25" hidden="1" customHeight="1" x14ac:dyDescent="0.25">
      <c r="A72" s="4"/>
      <c r="B72" s="144"/>
      <c r="C72" s="144"/>
      <c r="D72" s="144"/>
      <c r="E72" s="144"/>
      <c r="F72" s="35"/>
      <c r="G72" s="90"/>
      <c r="H72" s="90"/>
      <c r="I72" s="35"/>
      <c r="J72" s="35"/>
      <c r="K72" s="35"/>
      <c r="L72" s="35"/>
      <c r="M72" s="35"/>
      <c r="N72" s="35"/>
      <c r="O72" s="35"/>
      <c r="P72" s="39"/>
      <c r="Q72" s="4"/>
      <c r="R72" s="4"/>
      <c r="S72" s="4"/>
      <c r="T72" s="4"/>
    </row>
    <row r="73" spans="1:21" s="13" customFormat="1" ht="15" customHeight="1" x14ac:dyDescent="0.25">
      <c r="A73" s="4"/>
      <c r="B73" s="73" t="s">
        <v>177</v>
      </c>
      <c r="C73" s="74"/>
      <c r="D73" s="74"/>
      <c r="E73" s="74"/>
      <c r="F73" s="4"/>
      <c r="G73" s="4"/>
      <c r="H73" s="4"/>
      <c r="I73" s="4"/>
      <c r="J73" s="4"/>
      <c r="K73" s="4"/>
      <c r="L73" s="4"/>
      <c r="M73" s="4"/>
      <c r="N73" s="4"/>
      <c r="O73" s="4"/>
      <c r="P73" s="10"/>
      <c r="Q73" s="4"/>
      <c r="R73" s="4"/>
      <c r="S73" s="4"/>
      <c r="T73" s="4"/>
    </row>
    <row r="74" spans="1:21" s="13" customFormat="1" x14ac:dyDescent="0.25">
      <c r="A74" s="4"/>
      <c r="B74" s="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0"/>
      <c r="Q74" s="4"/>
      <c r="R74" s="4"/>
      <c r="S74" s="4"/>
      <c r="T74" s="4"/>
    </row>
    <row r="75" spans="1:21" s="13" customFormat="1" x14ac:dyDescent="0.25">
      <c r="A75" s="4"/>
      <c r="B75" s="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0"/>
      <c r="Q75" s="4"/>
      <c r="R75" s="4"/>
      <c r="S75" s="4"/>
      <c r="T75" s="4"/>
    </row>
    <row r="76" spans="1:21" s="13" customFormat="1" x14ac:dyDescent="0.25">
      <c r="A76" s="4"/>
      <c r="B76" s="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0"/>
      <c r="Q76" s="4"/>
      <c r="R76" s="4"/>
      <c r="S76" s="4"/>
      <c r="T76" s="4"/>
    </row>
    <row r="77" spans="1:21" s="13" customFormat="1" x14ac:dyDescent="0.25">
      <c r="A77" s="4"/>
      <c r="B77" s="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0"/>
      <c r="Q77" s="4"/>
      <c r="R77" s="4"/>
      <c r="S77" s="4"/>
      <c r="T77" s="4"/>
    </row>
    <row r="78" spans="1:21" s="13" customFormat="1" x14ac:dyDescent="0.25">
      <c r="A78" s="4"/>
      <c r="B78" s="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0"/>
      <c r="Q78" s="4"/>
      <c r="R78" s="4"/>
      <c r="S78" s="4"/>
      <c r="T78" s="4"/>
    </row>
    <row r="79" spans="1:21" s="13" customFormat="1" x14ac:dyDescent="0.25">
      <c r="A79" s="4"/>
      <c r="B79" s="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0"/>
      <c r="Q79" s="4"/>
      <c r="R79" s="4"/>
      <c r="S79" s="4"/>
      <c r="T79" s="4"/>
    </row>
  </sheetData>
  <mergeCells count="97">
    <mergeCell ref="A45:A48"/>
    <mergeCell ref="H45:H48"/>
    <mergeCell ref="I45:I48"/>
    <mergeCell ref="J45:J48"/>
    <mergeCell ref="G45:G48"/>
    <mergeCell ref="B45:B48"/>
    <mergeCell ref="C45:C48"/>
    <mergeCell ref="D45:D48"/>
    <mergeCell ref="E45:E48"/>
    <mergeCell ref="F45:F48"/>
    <mergeCell ref="N38:N39"/>
    <mergeCell ref="O38:O39"/>
    <mergeCell ref="H41:H43"/>
    <mergeCell ref="I41:I43"/>
    <mergeCell ref="J41:J43"/>
    <mergeCell ref="K41:K43"/>
    <mergeCell ref="M41:M43"/>
    <mergeCell ref="N41:N43"/>
    <mergeCell ref="L41:L43"/>
    <mergeCell ref="O41:O43"/>
    <mergeCell ref="I38:I39"/>
    <mergeCell ref="J38:J39"/>
    <mergeCell ref="K38:K39"/>
    <mergeCell ref="L38:L39"/>
    <mergeCell ref="M38:M39"/>
    <mergeCell ref="P1:S1"/>
    <mergeCell ref="A4:T4"/>
    <mergeCell ref="A5:T5"/>
    <mergeCell ref="A7:A8"/>
    <mergeCell ref="B7:B8"/>
    <mergeCell ref="C7:D7"/>
    <mergeCell ref="E7:F7"/>
    <mergeCell ref="G7:H7"/>
    <mergeCell ref="I7:J7"/>
    <mergeCell ref="K7:L7"/>
    <mergeCell ref="M7:N7"/>
    <mergeCell ref="R7:S7"/>
    <mergeCell ref="O36:O37"/>
    <mergeCell ref="P36:P37"/>
    <mergeCell ref="K36:K37"/>
    <mergeCell ref="L36:L37"/>
    <mergeCell ref="M36:M37"/>
    <mergeCell ref="N36:N37"/>
    <mergeCell ref="I36:I37"/>
    <mergeCell ref="J36:J37"/>
    <mergeCell ref="A56:A57"/>
    <mergeCell ref="B56:B57"/>
    <mergeCell ref="C56:C57"/>
    <mergeCell ref="D56:D57"/>
    <mergeCell ref="E56:E57"/>
    <mergeCell ref="F36:F37"/>
    <mergeCell ref="G36:G37"/>
    <mergeCell ref="H36:H37"/>
    <mergeCell ref="A36:A37"/>
    <mergeCell ref="B36:B37"/>
    <mergeCell ref="C36:C37"/>
    <mergeCell ref="D36:D37"/>
    <mergeCell ref="E36:E37"/>
    <mergeCell ref="H38:H39"/>
    <mergeCell ref="D69:N69"/>
    <mergeCell ref="B70:E72"/>
    <mergeCell ref="G71:N71"/>
    <mergeCell ref="K56:K57"/>
    <mergeCell ref="L56:L57"/>
    <mergeCell ref="M56:M57"/>
    <mergeCell ref="N56:N57"/>
    <mergeCell ref="F56:F57"/>
    <mergeCell ref="G56:G57"/>
    <mergeCell ref="H56:H57"/>
    <mergeCell ref="B38:B39"/>
    <mergeCell ref="A38:A39"/>
    <mergeCell ref="P38:P39"/>
    <mergeCell ref="A41:A43"/>
    <mergeCell ref="B41:B43"/>
    <mergeCell ref="C41:C43"/>
    <mergeCell ref="D41:D43"/>
    <mergeCell ref="E41:E43"/>
    <mergeCell ref="F41:F43"/>
    <mergeCell ref="G41:G43"/>
    <mergeCell ref="P41:P43"/>
    <mergeCell ref="C38:C39"/>
    <mergeCell ref="D38:D39"/>
    <mergeCell ref="E38:E39"/>
    <mergeCell ref="F38:F39"/>
    <mergeCell ref="G38:G39"/>
    <mergeCell ref="S56:S57"/>
    <mergeCell ref="T56:T57"/>
    <mergeCell ref="P45:P48"/>
    <mergeCell ref="Q56:Q57"/>
    <mergeCell ref="R56:R57"/>
    <mergeCell ref="O56:O57"/>
    <mergeCell ref="P56:P57"/>
    <mergeCell ref="K45:K48"/>
    <mergeCell ref="L45:L48"/>
    <mergeCell ref="M45:M48"/>
    <mergeCell ref="N45:N48"/>
    <mergeCell ref="O45:O48"/>
  </mergeCells>
  <pageMargins left="0.7" right="0.7" top="0.75" bottom="0.75" header="0.3" footer="0.3"/>
  <pageSetup paperSize="9" scale="3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2020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2022-08-09T01:28:38Z</dcterms:modified>
</cp:coreProperties>
</file>